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1"/>
  </bookViews>
  <sheets>
    <sheet sheetId="1" name="Hướng dẫn" state="visible" r:id="rId4"/>
    <sheet sheetId="2" name="Danh mục kiện hàng" state="visible" r:id="rId5"/>
    <sheet sheetId="3" name="Lịch mốc" state="visible" r:id="rId6"/>
    <sheet sheetId="4" name="Chứng từ" state="visible" r:id="rId7"/>
    <sheet sheetId="5" name="Sổ rủi ro" state="visible" r:id="rId8"/>
    <sheet sheetId="6" name="Tham chiếu" state="visible" r:id="rId9"/>
  </sheets>
  <calcPr calcId="171027"/>
</workbook>
</file>

<file path=xl/sharedStrings.xml><?xml version="1.0" encoding="utf-8"?>
<sst xmlns="http://schemas.openxmlformats.org/spreadsheetml/2006/main" count="120" uniqueCount="97">
  <si>
    <t>Mẫu kế hoạch logistics dự án</t>
  </si>
  <si>
    <t>GLOGIMEX · Logistics kỹ thuật &amp; dự án · glogimex.com · +84 326 768 022 · contact@glogimex.com</t>
  </si>
  <si>
    <t>Danh mục kiện hàng</t>
  </si>
  <si>
    <t>Nhập mỗi kiện (hoặc nhóm kiện giống nhau) một dòng, ô nền vàng nhạt là ô nhập. Cột CBM, tổng khối lượng, cảnh báo đường bộ, chiều cao sàn xe tối đa và gợi ý container tự tính.</t>
  </si>
  <si>
    <t>Lịch mốc</t>
  </si>
  <si>
    <t>Theo dõi ngày kế hoạch và thực tế cho từng gói mua sắm. Cột chênh lệch và trạng thái tự tính.</t>
  </si>
  <si>
    <t>Chứng từ</t>
  </si>
  <si>
    <t>Danh mục chứng từ thường gặp để đánh dấu theo từng lô. Chứng từ thực tế tùy mặt hàng, điều kiện giao hàng và yêu cầu của cơ quan quản lý.</t>
  </si>
  <si>
    <t>Sổ rủi ro</t>
  </si>
  <si>
    <t>Chấm khả năng và mức ảnh hưởng từ 1 đến 5; điểm và mức rủi ro tự tính.</t>
  </si>
  <si>
    <t>Lưu ý</t>
  </si>
  <si>
    <t>Cảnh báo đường bộ theo Điều 10 Thông tư 12/2025/TT-BXD (sửa đổi bởi Thông tư 19/2026/TT-BXD). Gợi ý container theo thông số ví dụ của Hapag-Lloyd (đọc 10/10/2026), container thực tế khác nhau theo nhà sản xuất. Kết quả để tham khảo, cần xác nhận trước khi đặt chỗ.</t>
  </si>
  <si>
    <t>Cần hỗ trợ?</t>
  </si>
  <si>
    <t>Gửi file này cho GLOGIMEX (contact@glogimex.com) để nhận phương án vận chuyển cho cả danh mục.</t>
  </si>
  <si>
    <t>STT</t>
  </si>
  <si>
    <t>Gói mua sắm</t>
  </si>
  <si>
    <t>Nhà cung cấp</t>
  </si>
  <si>
    <t>Tên kiện / thiết bị</t>
  </si>
  <si>
    <t>Số lượng</t>
  </si>
  <si>
    <t>Dài (m)</t>
  </si>
  <si>
    <t>Rộng (m)</t>
  </si>
  <si>
    <t>Cao (m)</t>
  </si>
  <si>
    <t>Khối lượng 1 kiện (t)</t>
  </si>
  <si>
    <t>CBM (tổng)</t>
  </si>
  <si>
    <t>Tổng khối lượng (t)</t>
  </si>
  <si>
    <t>Đường bộ VN (Điều 10)</t>
  </si>
  <si>
    <t>Sàn xe phải thấp hơn (m)</t>
  </si>
  <si>
    <t>Container gợi ý</t>
  </si>
  <si>
    <t>Incoterm</t>
  </si>
  <si>
    <t>Điểm đi</t>
  </si>
  <si>
    <t>Ngày sẵn sàng</t>
  </si>
  <si>
    <t>Ngày cần tại công trường</t>
  </si>
  <si>
    <t>Ghi chú</t>
  </si>
  <si>
    <t>Tổng</t>
  </si>
  <si>
    <t>Mốc</t>
  </si>
  <si>
    <t>Ngày kế hoạch</t>
  </si>
  <si>
    <t>Ngày thực tế</t>
  </si>
  <si>
    <t>Chênh lệch (ngày)</t>
  </si>
  <si>
    <t>Trạng thái</t>
  </si>
  <si>
    <t>Hàng sẵn sàng tại nhà máy</t>
  </si>
  <si>
    <t>Xuất xưởng</t>
  </si>
  <si>
    <t>Tàu chạy (ETD)</t>
  </si>
  <si>
    <t>Tàu đến (ETA)</t>
  </si>
  <si>
    <t>Thông quan</t>
  </si>
  <si>
    <t>Giao tới công trường</t>
  </si>
  <si>
    <t>Chọn: Có / Chưa / Không cần</t>
  </si>
  <si>
    <t>Lô 1</t>
  </si>
  <si>
    <t>Lô 2</t>
  </si>
  <si>
    <t>Lô 3</t>
  </si>
  <si>
    <t>Lô 4</t>
  </si>
  <si>
    <t>Lô 5</t>
  </si>
  <si>
    <t>Hợp đồng mua bán</t>
  </si>
  <si>
    <t>Hóa đơn thương mại (Commercial invoice)</t>
  </si>
  <si>
    <t>Phiếu đóng gói (Packing list)</t>
  </si>
  <si>
    <t>Vận đơn (B/L hoặc AWB)</t>
  </si>
  <si>
    <t>Giấy chứng nhận xuất xứ (C/O), nếu hưởng ưu đãi thuế</t>
  </si>
  <si>
    <t>Chứng từ bảo hiểm (theo Incoterm)</t>
  </si>
  <si>
    <t>Bản vẽ kiện hàng, điểm nâng, trọng tâm</t>
  </si>
  <si>
    <t>Giấy phép, kiểm tra chuyên ngành (nếu mặt hàng thuộc diện)</t>
  </si>
  <si>
    <t>Tờ khai hải quan</t>
  </si>
  <si>
    <t>Giấy phép lưu hành xe (kiện vượt ngưỡng)</t>
  </si>
  <si>
    <t>Biên bản giao nhận tại công trường</t>
  </si>
  <si>
    <t>Rủi ro</t>
  </si>
  <si>
    <t>Nhóm</t>
  </si>
  <si>
    <t>Khả năng (1-5)</t>
  </si>
  <si>
    <t>Ảnh hưởng (1-5)</t>
  </si>
  <si>
    <t>Điểm</t>
  </si>
  <si>
    <t>Mức</t>
  </si>
  <si>
    <t>Biện pháp</t>
  </si>
  <si>
    <t>Người phụ trách</t>
  </si>
  <si>
    <t>Hạn xử lý</t>
  </si>
  <si>
    <t>Ngưỡng và thông số dùng trong công thức</t>
  </si>
  <si>
    <t>Chiều dài tối đa (m)</t>
  </si>
  <si>
    <t>Chiều rộng tối đa (m)</t>
  </si>
  <si>
    <t>Chiều cao tối đa từ mặt đường (m)</t>
  </si>
  <si>
    <t>Khối lượng toàn bộ tối đa (t)</t>
  </si>
  <si>
    <t>Container</t>
  </si>
  <si>
    <t>Loại</t>
  </si>
  <si>
    <t>Dài lòng</t>
  </si>
  <si>
    <t>Rộng lòng</t>
  </si>
  <si>
    <t>Cao lòng</t>
  </si>
  <si>
    <t>Rộng cửa / miệng nóc</t>
  </si>
  <si>
    <t>Cao cửa / dài miệng nóc</t>
  </si>
  <si>
    <t>Tải tối đa (t)</t>
  </si>
  <si>
    <t>20' thường (20GP)</t>
  </si>
  <si>
    <t>Thường (xếp qua cửa)</t>
  </si>
  <si>
    <t>40' thường (40GP)</t>
  </si>
  <si>
    <t>40' cao (40HC)</t>
  </si>
  <si>
    <t>20' open top</t>
  </si>
  <si>
    <t>Open top (cẩu qua nóc)</t>
  </si>
  <si>
    <t>40' open top</t>
  </si>
  <si>
    <t>40' open top cao</t>
  </si>
  <si>
    <t>20' flat rack</t>
  </si>
  <si>
    <t>Flat rack</t>
  </si>
  <si>
    <t/>
  </si>
  <si>
    <t>40' flat rack cao</t>
  </si>
  <si>
    <t>Nguồn: Điều 10 Thông tư 12/2025/TT-BXD, sửa đổi bởi Thông tư 19/2026/TT-BXD; Hapag-Lloyd, Cargo fleet / Container, đọc 10/10/2026.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</si>
</sst>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color theme="1"/>
      <family val="2"/>
      <scheme val="minor"/>
      <sz val="11"/>
      <name val="Calibri"/>
    </font>
    <font>
      <b/>
      <color rgb="FF0F3B4C"/>
      <sz val="16"/>
    </font>
    <font>
      <color rgb="FF187F44"/>
      <sz val="9"/>
    </font>
    <font>
      <b/>
      <color rgb="FF0F3B4C"/>
    </font>
    <font>
      <b/>
      <color rgb="FFFFFFFF"/>
    </font>
    <font>
      <b/>
    </font>
    <font>
      <i/>
      <color rgb="FF55707C"/>
      <sz val="9"/>
    </font>
    <font>
      <color rgb="FF55707C"/>
      <sz val="9"/>
    </font>
  </fonts>
  <fills count="5">
    <fill>
      <patternFill patternType="none"/>
    </fill>
    <fill>
      <patternFill patternType="gray125"/>
    </fill>
    <fill>
      <patternFill patternType="solid">
        <fgColor rgb="FF0F3B4C"/>
      </patternFill>
    </fill>
    <fill>
      <patternFill patternType="solid">
        <fgColor rgb="FFFFFDF0"/>
      </patternFill>
    </fill>
    <fill>
      <patternFill patternType="solid">
        <fgColor rgb="FFE9F2F5"/>
      </patternFill>
    </fill>
  </fills>
  <borders count="2">
    <border>
      <left/>
      <right/>
      <top/>
      <bottom/>
      <diagonal/>
    </border>
    <border>
      <left style="thin">
        <color rgb="FFCFDDE3"/>
      </left>
      <right style="thin">
        <color rgb="FFCFDDE3"/>
      </right>
      <top style="thin">
        <color rgb="FFCFDDE3"/>
      </top>
      <bottom style="thin">
        <color rgb="FFCFDDE3"/>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0" fillId="0" borderId="0" xfId="0" applyAlignment="1">
      <alignment vertical="top" wrapText="1"/>
    </xf>
    <xf numFmtId="0" fontId="4" fillId="2" borderId="1" xfId="0" applyFont="1" applyFill="1" applyBorder="1" applyAlignment="1">
      <alignment vertical="center" wrapText="1"/>
    </xf>
    <xf numFmtId="0" fontId="0" fillId="3" borderId="1" xfId="0" applyFill="1" applyBorder="1"/>
    <xf numFmtId="2" fontId="0" fillId="3" borderId="1" xfId="0" applyNumberFormat="1" applyFill="1" applyBorder="1"/>
    <xf numFmtId="2" fontId="0" fillId="4" borderId="1" xfId="0" applyNumberFormat="1" applyFill="1" applyBorder="1"/>
    <xf numFmtId="0" fontId="0" fillId="4" borderId="1" xfId="0" applyFill="1" applyBorder="1"/>
    <xf numFmtId="164" fontId="0" fillId="3" borderId="1" xfId="0" applyNumberFormat="1" applyFill="1" applyBorder="1"/>
    <xf numFmtId="0" fontId="5" fillId="0" borderId="0" xfId="0" applyFont="1"/>
    <xf numFmtId="2" fontId="5" fillId="0" borderId="0" xfId="0" applyNumberFormat="1" applyFont="1"/>
    <xf numFmtId="0" fontId="6" fillId="0" borderId="0" xfId="0" applyFont="1"/>
    <xf numFmtId="0" fontId="0" fillId="0" borderId="1" xfId="0" applyBorder="1"/>
    <xf numFmtId="0" fontId="7" fillId="0" borderId="0" xfId="0" applyFont="1"/>
  </cellXfs>
  <cellStyles count="1">
    <cellStyle name="Normal" xfId="0" builtinId="0"/>
  </cellStyles>
  <dxfs count="7">
    <dxf>
      <font>
        <b/>
        <color rgb="FFB3261E"/>
      </font>
    </dxf>
    <dxf>
      <font>
        <b/>
        <color rgb="FF8A5A00"/>
      </font>
    </dxf>
    <dxf>
      <font>
        <b/>
        <color rgb="FFB3261E"/>
      </font>
    </dxf>
    <dxf>
      <font>
        <b/>
        <color rgb="FFB3261E"/>
      </font>
    </dxf>
    <dxf>
      <font>
        <b/>
        <color rgb="FFB3261E"/>
      </font>
    </dxf>
    <dxf>
      <font>
        <b/>
        <color rgb="FF601410"/>
      </font>
      <fill>
        <patternFill patternType="solid">
          <bgColor rgb="FFF2D0CE"/>
        </patternFill>
      </fill>
    </dxf>
    <dxf>
      <fill>
        <patternFill patternType="solid">
          <bgColor rgb="FFF6DCA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7F44"/>
  </sheetPr>
  <dimension ref="A1:B9"/>
  <sheetFormatPr defaultRowHeight="15" outlineLevelRow="0" outlineLevelCol="0" x14ac:dyDescent="55"/>
  <cols>
    <col min="1" max="1" width="24" customWidth="1"/>
    <col min="2" max="2" width="100" customWidth="1"/>
  </cols>
  <sheetData>
    <row r="1" spans="1:2" x14ac:dyDescent="0.25">
      <c r="A1" s="1" t="s">
        <v>0</v>
      </c>
      <c r="B1" s="1"/>
    </row>
    <row r="2" spans="1:2" x14ac:dyDescent="0.25">
      <c r="A2" s="2" t="s">
        <v>1</v>
      </c>
      <c r="B2" s="2"/>
    </row>
    <row r="4" ht="48" customHeight="1" spans="1:2" x14ac:dyDescent="0.25">
      <c r="A4" s="3" t="s">
        <v>2</v>
      </c>
      <c r="B4" s="4" t="s">
        <v>3</v>
      </c>
    </row>
    <row r="5" ht="48" customHeight="1" spans="1:2" x14ac:dyDescent="0.25">
      <c r="A5" s="3" t="s">
        <v>4</v>
      </c>
      <c r="B5" s="4" t="s">
        <v>5</v>
      </c>
    </row>
    <row r="6" ht="48" customHeight="1" spans="1:2" x14ac:dyDescent="0.25">
      <c r="A6" s="3" t="s">
        <v>6</v>
      </c>
      <c r="B6" s="4" t="s">
        <v>7</v>
      </c>
    </row>
    <row r="7" ht="48" customHeight="1" spans="1:2" x14ac:dyDescent="0.25">
      <c r="A7" s="3" t="s">
        <v>8</v>
      </c>
      <c r="B7" s="4" t="s">
        <v>9</v>
      </c>
    </row>
    <row r="8" ht="48" customHeight="1" spans="1:2" x14ac:dyDescent="0.25">
      <c r="A8" s="3" t="s">
        <v>10</v>
      </c>
      <c r="B8" s="4" t="s">
        <v>11</v>
      </c>
    </row>
    <row r="9" ht="48" customHeight="1" spans="1:2" x14ac:dyDescent="0.25">
      <c r="A9" s="3" t="s">
        <v>12</v>
      </c>
      <c r="B9" s="4" t="s">
        <v>13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workbookViewId="0">
      <pane xSplit="4" ySplit="4" topLeftCell="E5" activePane="bottomRight" state="frozen"/>
      <selection pane="bottomRight"/>
    </sheetView>
  </sheetViews>
  <sheetFormatPr defaultRowHeight="15" outlineLevelRow="0" outlineLevelCol="0" x14ac:dyDescent="55"/>
  <cols>
    <col min="1" max="1" width="6" customWidth="1"/>
    <col min="2" max="3" width="16" customWidth="1"/>
    <col min="4" max="4" width="28" customWidth="1"/>
    <col min="5" max="5" width="8" customWidth="1"/>
    <col min="6" max="8" width="10" customWidth="1"/>
    <col min="9" max="9" width="12" customWidth="1"/>
    <col min="10" max="10" width="11" customWidth="1"/>
    <col min="11" max="11" width="12" customWidth="1"/>
    <col min="12" max="12" width="30" customWidth="1"/>
    <col min="13" max="13" width="14" customWidth="1"/>
    <col min="14" max="14" width="30" customWidth="1"/>
    <col min="15" max="15" width="11" customWidth="1"/>
    <col min="16" max="16" width="18" customWidth="1"/>
    <col min="17" max="17" width="13" customWidth="1"/>
    <col min="18" max="18" width="15" customWidth="1"/>
    <col min="19" max="19" width="24" customWidth="1"/>
  </cols>
  <sheetData>
    <row r="1" spans="1:19" x14ac:dyDescent="0.25">
      <c r="A1" s="1" t="s">
        <v>0</v>
      </c>
      <c r="B1" s="1"/>
      <c r="C1" s="1"/>
      <c r="D1" s="1"/>
      <c r="E1" s="1"/>
      <c r="F1" s="1"/>
      <c r="G1" s="1"/>
      <c r="H1" s="1"/>
      <c r="I1" s="1"/>
      <c r="J1" s="1"/>
      <c r="K1" s="1"/>
      <c r="L1" s="1"/>
      <c r="M1" s="1"/>
      <c r="N1" s="1"/>
      <c r="O1" s="1"/>
      <c r="P1" s="1"/>
      <c r="Q1" s="1"/>
      <c r="R1" s="1"/>
      <c r="S1" s="1"/>
    </row>
    <row r="2" spans="1:19" x14ac:dyDescent="0.25">
      <c r="A2" s="2" t="s">
        <v>1</v>
      </c>
      <c r="B2" s="2"/>
      <c r="C2" s="2"/>
      <c r="D2" s="2"/>
      <c r="E2" s="2"/>
      <c r="F2" s="2"/>
      <c r="G2" s="2"/>
      <c r="H2" s="2"/>
      <c r="I2" s="2"/>
      <c r="J2" s="2"/>
      <c r="K2" s="2"/>
      <c r="L2" s="2"/>
      <c r="M2" s="2"/>
      <c r="N2" s="2"/>
      <c r="O2" s="2"/>
      <c r="P2" s="2"/>
      <c r="Q2" s="2"/>
      <c r="R2" s="2"/>
      <c r="S2" s="2"/>
    </row>
    <row r="4" ht="34" customHeight="1" spans="1:19" x14ac:dyDescent="0.25">
      <c r="A4" s="5" t="s">
        <v>14</v>
      </c>
      <c r="B4" s="5" t="s">
        <v>15</v>
      </c>
      <c r="C4" s="5" t="s">
        <v>16</v>
      </c>
      <c r="D4" s="5" t="s">
        <v>17</v>
      </c>
      <c r="E4" s="5" t="s">
        <v>18</v>
      </c>
      <c r="F4" s="5" t="s">
        <v>19</v>
      </c>
      <c r="G4" s="5" t="s">
        <v>20</v>
      </c>
      <c r="H4" s="5" t="s">
        <v>21</v>
      </c>
      <c r="I4" s="5" t="s">
        <v>22</v>
      </c>
      <c r="J4" s="5" t="s">
        <v>23</v>
      </c>
      <c r="K4" s="5" t="s">
        <v>24</v>
      </c>
      <c r="L4" s="5" t="s">
        <v>25</v>
      </c>
      <c r="M4" s="5" t="s">
        <v>26</v>
      </c>
      <c r="N4" s="5" t="s">
        <v>27</v>
      </c>
      <c r="O4" s="5" t="s">
        <v>28</v>
      </c>
      <c r="P4" s="5" t="s">
        <v>29</v>
      </c>
      <c r="Q4" s="5" t="s">
        <v>30</v>
      </c>
      <c r="R4" s="5" t="s">
        <v>31</v>
      </c>
      <c r="S4" s="5" t="s">
        <v>32</v>
      </c>
    </row>
    <row r="5" spans="1:19" x14ac:dyDescent="0.25">
      <c r="A5">
        <v>1</v>
      </c>
      <c r="B5" s="6"/>
      <c r="C5" s="6"/>
      <c r="D5" s="6"/>
      <c r="E5" s="6"/>
      <c r="F5" s="7"/>
      <c r="G5" s="7"/>
      <c r="H5" s="7"/>
      <c r="I5" s="7"/>
      <c r="J5" s="8">
        <f>IF(COUNT(F5:H5)&lt;3,"",F5*G5*H5*IF(E5="",1,E5))</f>
      </c>
      <c r="K5" s="8">
        <f>IF(I5="","",I5*IF(E5="",1,E5))</f>
      </c>
      <c r="L5" s="9">
        <f>IF(COUNT(F5:I5)=0,"",IF(OR(F5&gt;20,G5&gt;2.5,H5&gt;=4.2,I5&gt;48),"Vượt ngưỡng: cần giấy phép lưu hành","Tính cùng xe"))</f>
      </c>
      <c r="M5" s="8">
        <f>IF(H5="","",IF(4.2-H5&lt;=0,"≥ 4,2 m: luôn vượt",4.2-H5))</f>
      </c>
      <c r="N5" s="9">
        <f>IF(COUNT(F5,G5,H5,I5)=0,"",IF(AND(F5&lt;=5.9,G5&lt;=2.34,H5&lt;=2.292,I5&lt;=28.13),"20' thường (20GP)",IF(AND(F5&lt;=12.032,G5&lt;=2.34,H5&lt;=2.292,I5&lt;=28.75),"40' thường (40GP)",IF(AND(F5&lt;=12.032,G5&lt;=2.34,H5&lt;=2.597,I5&lt;=28.6),"40' cao (40HC)",IF(AND(F5&lt;=5.338,G5&lt;=2.23,H5&lt;=2.34,I5&lt;=30.05),"20' open top",IF(AND(F5&lt;=11.552,G5&lt;=2.23,H5&lt;=2.344,I5&lt;=28.45),"40' open top",IF(AND(F5&lt;=11.552,G5&lt;=2.192,H5&lt;=2.649,I5&lt;=28.25),"40' open top cao",IF(AND(F5&lt;=5.638,G5&lt;=2.194,H5&lt;=2.233,I5&lt;=42.1),"20' flat rack",IF(AND(F5&lt;=11.652,G5&lt;=2.245,H5&lt;=2.265,I5&lt;=49.1),"40' flat rack cao",IF(AND(F5&lt;=5.338,G5&lt;=2.23,I5&lt;=30.05),"20' open top (OOG)",IF(AND(F5&lt;=11.552,G5&lt;=2.23,I5&lt;=28.45),"40' open top (OOG)",IF(AND(F5&lt;=11.552,G5&lt;=2.192,I5&lt;=28.25),"40' open top cao (OOG)",IF(AND(F5&lt;=5.638,I5&lt;=42.1),"20' flat rack (OOG)",IF(AND(F5&lt;=11.652,I5&lt;=49.1),"40' flat rack cao (OOG)","Hàng rời (breakbulk)"))))))))))))))</f>
      </c>
      <c r="O5" s="6"/>
      <c r="P5" s="6"/>
      <c r="Q5" s="10"/>
      <c r="R5" s="10"/>
      <c r="S5" s="6"/>
    </row>
    <row r="6" spans="1:19" x14ac:dyDescent="0.25">
      <c r="A6">
        <v>2</v>
      </c>
      <c r="B6" s="6"/>
      <c r="C6" s="6"/>
      <c r="D6" s="6"/>
      <c r="E6" s="6"/>
      <c r="F6" s="7"/>
      <c r="G6" s="7"/>
      <c r="H6" s="7"/>
      <c r="I6" s="7"/>
      <c r="J6" s="8">
        <f>IF(COUNT(F6:H6)&lt;3,"",F6*G6*H6*IF(E6="",1,E6))</f>
      </c>
      <c r="K6" s="8">
        <f>IF(I6="","",I6*IF(E6="",1,E6))</f>
      </c>
      <c r="L6" s="9">
        <f>IF(COUNT(F6:I6)=0,"",IF(OR(F6&gt;20,G6&gt;2.5,H6&gt;=4.2,I6&gt;48),"Vượt ngưỡng: cần giấy phép lưu hành","Tính cùng xe"))</f>
      </c>
      <c r="M6" s="8">
        <f>IF(H6="","",IF(4.2-H6&lt;=0,"≥ 4,2 m: luôn vượt",4.2-H6))</f>
      </c>
      <c r="N6" s="9">
        <f>IF(COUNT(F6,G6,H6,I6)=0,"",IF(AND(F6&lt;=5.9,G6&lt;=2.34,H6&lt;=2.292,I6&lt;=28.13),"20' thường (20GP)",IF(AND(F6&lt;=12.032,G6&lt;=2.34,H6&lt;=2.292,I6&lt;=28.75),"40' thường (40GP)",IF(AND(F6&lt;=12.032,G6&lt;=2.34,H6&lt;=2.597,I6&lt;=28.6),"40' cao (40HC)",IF(AND(F6&lt;=5.338,G6&lt;=2.23,H6&lt;=2.34,I6&lt;=30.05),"20' open top",IF(AND(F6&lt;=11.552,G6&lt;=2.23,H6&lt;=2.344,I6&lt;=28.45),"40' open top",IF(AND(F6&lt;=11.552,G6&lt;=2.192,H6&lt;=2.649,I6&lt;=28.25),"40' open top cao",IF(AND(F6&lt;=5.638,G6&lt;=2.194,H6&lt;=2.233,I6&lt;=42.1),"20' flat rack",IF(AND(F6&lt;=11.652,G6&lt;=2.245,H6&lt;=2.265,I6&lt;=49.1),"40' flat rack cao",IF(AND(F6&lt;=5.338,G6&lt;=2.23,I6&lt;=30.05),"20' open top (OOG)",IF(AND(F6&lt;=11.552,G6&lt;=2.23,I6&lt;=28.45),"40' open top (OOG)",IF(AND(F6&lt;=11.552,G6&lt;=2.192,I6&lt;=28.25),"40' open top cao (OOG)",IF(AND(F6&lt;=5.638,I6&lt;=42.1),"20' flat rack (OOG)",IF(AND(F6&lt;=11.652,I6&lt;=49.1),"40' flat rack cao (OOG)","Hàng rời (breakbulk)"))))))))))))))</f>
      </c>
      <c r="O6" s="6"/>
      <c r="P6" s="6"/>
      <c r="Q6" s="10"/>
      <c r="R6" s="10"/>
      <c r="S6" s="6"/>
    </row>
    <row r="7" spans="1:19" x14ac:dyDescent="0.25">
      <c r="A7">
        <v>3</v>
      </c>
      <c r="B7" s="6"/>
      <c r="C7" s="6"/>
      <c r="D7" s="6"/>
      <c r="E7" s="6"/>
      <c r="F7" s="7"/>
      <c r="G7" s="7"/>
      <c r="H7" s="7"/>
      <c r="I7" s="7"/>
      <c r="J7" s="8">
        <f>IF(COUNT(F7:H7)&lt;3,"",F7*G7*H7*IF(E7="",1,E7))</f>
      </c>
      <c r="K7" s="8">
        <f>IF(I7="","",I7*IF(E7="",1,E7))</f>
      </c>
      <c r="L7" s="9">
        <f>IF(COUNT(F7:I7)=0,"",IF(OR(F7&gt;20,G7&gt;2.5,H7&gt;=4.2,I7&gt;48),"Vượt ngưỡng: cần giấy phép lưu hành","Tính cùng xe"))</f>
      </c>
      <c r="M7" s="8">
        <f>IF(H7="","",IF(4.2-H7&lt;=0,"≥ 4,2 m: luôn vượt",4.2-H7))</f>
      </c>
      <c r="N7" s="9">
        <f>IF(COUNT(F7,G7,H7,I7)=0,"",IF(AND(F7&lt;=5.9,G7&lt;=2.34,H7&lt;=2.292,I7&lt;=28.13),"20' thường (20GP)",IF(AND(F7&lt;=12.032,G7&lt;=2.34,H7&lt;=2.292,I7&lt;=28.75),"40' thường (40GP)",IF(AND(F7&lt;=12.032,G7&lt;=2.34,H7&lt;=2.597,I7&lt;=28.6),"40' cao (40HC)",IF(AND(F7&lt;=5.338,G7&lt;=2.23,H7&lt;=2.34,I7&lt;=30.05),"20' open top",IF(AND(F7&lt;=11.552,G7&lt;=2.23,H7&lt;=2.344,I7&lt;=28.45),"40' open top",IF(AND(F7&lt;=11.552,G7&lt;=2.192,H7&lt;=2.649,I7&lt;=28.25),"40' open top cao",IF(AND(F7&lt;=5.638,G7&lt;=2.194,H7&lt;=2.233,I7&lt;=42.1),"20' flat rack",IF(AND(F7&lt;=11.652,G7&lt;=2.245,H7&lt;=2.265,I7&lt;=49.1),"40' flat rack cao",IF(AND(F7&lt;=5.338,G7&lt;=2.23,I7&lt;=30.05),"20' open top (OOG)",IF(AND(F7&lt;=11.552,G7&lt;=2.23,I7&lt;=28.45),"40' open top (OOG)",IF(AND(F7&lt;=11.552,G7&lt;=2.192,I7&lt;=28.25),"40' open top cao (OOG)",IF(AND(F7&lt;=5.638,I7&lt;=42.1),"20' flat rack (OOG)",IF(AND(F7&lt;=11.652,I7&lt;=49.1),"40' flat rack cao (OOG)","Hàng rời (breakbulk)"))))))))))))))</f>
      </c>
      <c r="O7" s="6"/>
      <c r="P7" s="6"/>
      <c r="Q7" s="10"/>
      <c r="R7" s="10"/>
      <c r="S7" s="6"/>
    </row>
    <row r="8" spans="1:19" x14ac:dyDescent="0.25">
      <c r="A8">
        <v>4</v>
      </c>
      <c r="B8" s="6"/>
      <c r="C8" s="6"/>
      <c r="D8" s="6"/>
      <c r="E8" s="6"/>
      <c r="F8" s="7"/>
      <c r="G8" s="7"/>
      <c r="H8" s="7"/>
      <c r="I8" s="7"/>
      <c r="J8" s="8">
        <f>IF(COUNT(F8:H8)&lt;3,"",F8*G8*H8*IF(E8="",1,E8))</f>
      </c>
      <c r="K8" s="8">
        <f>IF(I8="","",I8*IF(E8="",1,E8))</f>
      </c>
      <c r="L8" s="9">
        <f>IF(COUNT(F8:I8)=0,"",IF(OR(F8&gt;20,G8&gt;2.5,H8&gt;=4.2,I8&gt;48),"Vượt ngưỡng: cần giấy phép lưu hành","Tính cùng xe"))</f>
      </c>
      <c r="M8" s="8">
        <f>IF(H8="","",IF(4.2-H8&lt;=0,"≥ 4,2 m: luôn vượt",4.2-H8))</f>
      </c>
      <c r="N8" s="9">
        <f>IF(COUNT(F8,G8,H8,I8)=0,"",IF(AND(F8&lt;=5.9,G8&lt;=2.34,H8&lt;=2.292,I8&lt;=28.13),"20' thường (20GP)",IF(AND(F8&lt;=12.032,G8&lt;=2.34,H8&lt;=2.292,I8&lt;=28.75),"40' thường (40GP)",IF(AND(F8&lt;=12.032,G8&lt;=2.34,H8&lt;=2.597,I8&lt;=28.6),"40' cao (40HC)",IF(AND(F8&lt;=5.338,G8&lt;=2.23,H8&lt;=2.34,I8&lt;=30.05),"20' open top",IF(AND(F8&lt;=11.552,G8&lt;=2.23,H8&lt;=2.344,I8&lt;=28.45),"40' open top",IF(AND(F8&lt;=11.552,G8&lt;=2.192,H8&lt;=2.649,I8&lt;=28.25),"40' open top cao",IF(AND(F8&lt;=5.638,G8&lt;=2.194,H8&lt;=2.233,I8&lt;=42.1),"20' flat rack",IF(AND(F8&lt;=11.652,G8&lt;=2.245,H8&lt;=2.265,I8&lt;=49.1),"40' flat rack cao",IF(AND(F8&lt;=5.338,G8&lt;=2.23,I8&lt;=30.05),"20' open top (OOG)",IF(AND(F8&lt;=11.552,G8&lt;=2.23,I8&lt;=28.45),"40' open top (OOG)",IF(AND(F8&lt;=11.552,G8&lt;=2.192,I8&lt;=28.25),"40' open top cao (OOG)",IF(AND(F8&lt;=5.638,I8&lt;=42.1),"20' flat rack (OOG)",IF(AND(F8&lt;=11.652,I8&lt;=49.1),"40' flat rack cao (OOG)","Hàng rời (breakbulk)"))))))))))))))</f>
      </c>
      <c r="O8" s="6"/>
      <c r="P8" s="6"/>
      <c r="Q8" s="10"/>
      <c r="R8" s="10"/>
      <c r="S8" s="6"/>
    </row>
    <row r="9" spans="1:19" x14ac:dyDescent="0.25">
      <c r="A9">
        <v>5</v>
      </c>
      <c r="B9" s="6"/>
      <c r="C9" s="6"/>
      <c r="D9" s="6"/>
      <c r="E9" s="6"/>
      <c r="F9" s="7"/>
      <c r="G9" s="7"/>
      <c r="H9" s="7"/>
      <c r="I9" s="7"/>
      <c r="J9" s="8">
        <f>IF(COUNT(F9:H9)&lt;3,"",F9*G9*H9*IF(E9="",1,E9))</f>
      </c>
      <c r="K9" s="8">
        <f>IF(I9="","",I9*IF(E9="",1,E9))</f>
      </c>
      <c r="L9" s="9">
        <f>IF(COUNT(F9:I9)=0,"",IF(OR(F9&gt;20,G9&gt;2.5,H9&gt;=4.2,I9&gt;48),"Vượt ngưỡng: cần giấy phép lưu hành","Tính cùng xe"))</f>
      </c>
      <c r="M9" s="8">
        <f>IF(H9="","",IF(4.2-H9&lt;=0,"≥ 4,2 m: luôn vượt",4.2-H9))</f>
      </c>
      <c r="N9" s="9">
        <f>IF(COUNT(F9,G9,H9,I9)=0,"",IF(AND(F9&lt;=5.9,G9&lt;=2.34,H9&lt;=2.292,I9&lt;=28.13),"20' thường (20GP)",IF(AND(F9&lt;=12.032,G9&lt;=2.34,H9&lt;=2.292,I9&lt;=28.75),"40' thường (40GP)",IF(AND(F9&lt;=12.032,G9&lt;=2.34,H9&lt;=2.597,I9&lt;=28.6),"40' cao (40HC)",IF(AND(F9&lt;=5.338,G9&lt;=2.23,H9&lt;=2.34,I9&lt;=30.05),"20' open top",IF(AND(F9&lt;=11.552,G9&lt;=2.23,H9&lt;=2.344,I9&lt;=28.45),"40' open top",IF(AND(F9&lt;=11.552,G9&lt;=2.192,H9&lt;=2.649,I9&lt;=28.25),"40' open top cao",IF(AND(F9&lt;=5.638,G9&lt;=2.194,H9&lt;=2.233,I9&lt;=42.1),"20' flat rack",IF(AND(F9&lt;=11.652,G9&lt;=2.245,H9&lt;=2.265,I9&lt;=49.1),"40' flat rack cao",IF(AND(F9&lt;=5.338,G9&lt;=2.23,I9&lt;=30.05),"20' open top (OOG)",IF(AND(F9&lt;=11.552,G9&lt;=2.23,I9&lt;=28.45),"40' open top (OOG)",IF(AND(F9&lt;=11.552,G9&lt;=2.192,I9&lt;=28.25),"40' open top cao (OOG)",IF(AND(F9&lt;=5.638,I9&lt;=42.1),"20' flat rack (OOG)",IF(AND(F9&lt;=11.652,I9&lt;=49.1),"40' flat rack cao (OOG)","Hàng rời (breakbulk)"))))))))))))))</f>
      </c>
      <c r="O9" s="6"/>
      <c r="P9" s="6"/>
      <c r="Q9" s="10"/>
      <c r="R9" s="10"/>
      <c r="S9" s="6"/>
    </row>
    <row r="10" spans="1:19" x14ac:dyDescent="0.25">
      <c r="A10">
        <v>6</v>
      </c>
      <c r="B10" s="6"/>
      <c r="C10" s="6"/>
      <c r="D10" s="6"/>
      <c r="E10" s="6"/>
      <c r="F10" s="7"/>
      <c r="G10" s="7"/>
      <c r="H10" s="7"/>
      <c r="I10" s="7"/>
      <c r="J10" s="8">
        <f>IF(COUNT(F10:H10)&lt;3,"",F10*G10*H10*IF(E10="",1,E10))</f>
      </c>
      <c r="K10" s="8">
        <f>IF(I10="","",I10*IF(E10="",1,E10))</f>
      </c>
      <c r="L10" s="9">
        <f>IF(COUNT(F10:I10)=0,"",IF(OR(F10&gt;20,G10&gt;2.5,H10&gt;=4.2,I10&gt;48),"Vượt ngưỡng: cần giấy phép lưu hành","Tính cùng xe"))</f>
      </c>
      <c r="M10" s="8">
        <f>IF(H10="","",IF(4.2-H10&lt;=0,"≥ 4,2 m: luôn vượt",4.2-H10))</f>
      </c>
      <c r="N10" s="9">
        <f>IF(COUNT(F10,G10,H10,I10)=0,"",IF(AND(F10&lt;=5.9,G10&lt;=2.34,H10&lt;=2.292,I10&lt;=28.13),"20' thường (20GP)",IF(AND(F10&lt;=12.032,G10&lt;=2.34,H10&lt;=2.292,I10&lt;=28.75),"40' thường (40GP)",IF(AND(F10&lt;=12.032,G10&lt;=2.34,H10&lt;=2.597,I10&lt;=28.6),"40' cao (40HC)",IF(AND(F10&lt;=5.338,G10&lt;=2.23,H10&lt;=2.34,I10&lt;=30.05),"20' open top",IF(AND(F10&lt;=11.552,G10&lt;=2.23,H10&lt;=2.344,I10&lt;=28.45),"40' open top",IF(AND(F10&lt;=11.552,G10&lt;=2.192,H10&lt;=2.649,I10&lt;=28.25),"40' open top cao",IF(AND(F10&lt;=5.638,G10&lt;=2.194,H10&lt;=2.233,I10&lt;=42.1),"20' flat rack",IF(AND(F10&lt;=11.652,G10&lt;=2.245,H10&lt;=2.265,I10&lt;=49.1),"40' flat rack cao",IF(AND(F10&lt;=5.338,G10&lt;=2.23,I10&lt;=30.05),"20' open top (OOG)",IF(AND(F10&lt;=11.552,G10&lt;=2.23,I10&lt;=28.45),"40' open top (OOG)",IF(AND(F10&lt;=11.552,G10&lt;=2.192,I10&lt;=28.25),"40' open top cao (OOG)",IF(AND(F10&lt;=5.638,I10&lt;=42.1),"20' flat rack (OOG)",IF(AND(F10&lt;=11.652,I10&lt;=49.1),"40' flat rack cao (OOG)","Hàng rời (breakbulk)"))))))))))))))</f>
      </c>
      <c r="O10" s="6"/>
      <c r="P10" s="6"/>
      <c r="Q10" s="10"/>
      <c r="R10" s="10"/>
      <c r="S10" s="6"/>
    </row>
    <row r="11" spans="1:19" x14ac:dyDescent="0.25">
      <c r="A11">
        <v>7</v>
      </c>
      <c r="B11" s="6"/>
      <c r="C11" s="6"/>
      <c r="D11" s="6"/>
      <c r="E11" s="6"/>
      <c r="F11" s="7"/>
      <c r="G11" s="7"/>
      <c r="H11" s="7"/>
      <c r="I11" s="7"/>
      <c r="J11" s="8">
        <f>IF(COUNT(F11:H11)&lt;3,"",F11*G11*H11*IF(E11="",1,E11))</f>
      </c>
      <c r="K11" s="8">
        <f>IF(I11="","",I11*IF(E11="",1,E11))</f>
      </c>
      <c r="L11" s="9">
        <f>IF(COUNT(F11:I11)=0,"",IF(OR(F11&gt;20,G11&gt;2.5,H11&gt;=4.2,I11&gt;48),"Vượt ngưỡng: cần giấy phép lưu hành","Tính cùng xe"))</f>
      </c>
      <c r="M11" s="8">
        <f>IF(H11="","",IF(4.2-H11&lt;=0,"≥ 4,2 m: luôn vượt",4.2-H11))</f>
      </c>
      <c r="N11" s="9">
        <f>IF(COUNT(F11,G11,H11,I11)=0,"",IF(AND(F11&lt;=5.9,G11&lt;=2.34,H11&lt;=2.292,I11&lt;=28.13),"20' thường (20GP)",IF(AND(F11&lt;=12.032,G11&lt;=2.34,H11&lt;=2.292,I11&lt;=28.75),"40' thường (40GP)",IF(AND(F11&lt;=12.032,G11&lt;=2.34,H11&lt;=2.597,I11&lt;=28.6),"40' cao (40HC)",IF(AND(F11&lt;=5.338,G11&lt;=2.23,H11&lt;=2.34,I11&lt;=30.05),"20' open top",IF(AND(F11&lt;=11.552,G11&lt;=2.23,H11&lt;=2.344,I11&lt;=28.45),"40' open top",IF(AND(F11&lt;=11.552,G11&lt;=2.192,H11&lt;=2.649,I11&lt;=28.25),"40' open top cao",IF(AND(F11&lt;=5.638,G11&lt;=2.194,H11&lt;=2.233,I11&lt;=42.1),"20' flat rack",IF(AND(F11&lt;=11.652,G11&lt;=2.245,H11&lt;=2.265,I11&lt;=49.1),"40' flat rack cao",IF(AND(F11&lt;=5.338,G11&lt;=2.23,I11&lt;=30.05),"20' open top (OOG)",IF(AND(F11&lt;=11.552,G11&lt;=2.23,I11&lt;=28.45),"40' open top (OOG)",IF(AND(F11&lt;=11.552,G11&lt;=2.192,I11&lt;=28.25),"40' open top cao (OOG)",IF(AND(F11&lt;=5.638,I11&lt;=42.1),"20' flat rack (OOG)",IF(AND(F11&lt;=11.652,I11&lt;=49.1),"40' flat rack cao (OOG)","Hàng rời (breakbulk)"))))))))))))))</f>
      </c>
      <c r="O11" s="6"/>
      <c r="P11" s="6"/>
      <c r="Q11" s="10"/>
      <c r="R11" s="10"/>
      <c r="S11" s="6"/>
    </row>
    <row r="12" spans="1:19" x14ac:dyDescent="0.25">
      <c r="A12">
        <v>8</v>
      </c>
      <c r="B12" s="6"/>
      <c r="C12" s="6"/>
      <c r="D12" s="6"/>
      <c r="E12" s="6"/>
      <c r="F12" s="7"/>
      <c r="G12" s="7"/>
      <c r="H12" s="7"/>
      <c r="I12" s="7"/>
      <c r="J12" s="8">
        <f>IF(COUNT(F12:H12)&lt;3,"",F12*G12*H12*IF(E12="",1,E12))</f>
      </c>
      <c r="K12" s="8">
        <f>IF(I12="","",I12*IF(E12="",1,E12))</f>
      </c>
      <c r="L12" s="9">
        <f>IF(COUNT(F12:I12)=0,"",IF(OR(F12&gt;20,G12&gt;2.5,H12&gt;=4.2,I12&gt;48),"Vượt ngưỡng: cần giấy phép lưu hành","Tính cùng xe"))</f>
      </c>
      <c r="M12" s="8">
        <f>IF(H12="","",IF(4.2-H12&lt;=0,"≥ 4,2 m: luôn vượt",4.2-H12))</f>
      </c>
      <c r="N12" s="9">
        <f>IF(COUNT(F12,G12,H12,I12)=0,"",IF(AND(F12&lt;=5.9,G12&lt;=2.34,H12&lt;=2.292,I12&lt;=28.13),"20' thường (20GP)",IF(AND(F12&lt;=12.032,G12&lt;=2.34,H12&lt;=2.292,I12&lt;=28.75),"40' thường (40GP)",IF(AND(F12&lt;=12.032,G12&lt;=2.34,H12&lt;=2.597,I12&lt;=28.6),"40' cao (40HC)",IF(AND(F12&lt;=5.338,G12&lt;=2.23,H12&lt;=2.34,I12&lt;=30.05),"20' open top",IF(AND(F12&lt;=11.552,G12&lt;=2.23,H12&lt;=2.344,I12&lt;=28.45),"40' open top",IF(AND(F12&lt;=11.552,G12&lt;=2.192,H12&lt;=2.649,I12&lt;=28.25),"40' open top cao",IF(AND(F12&lt;=5.638,G12&lt;=2.194,H12&lt;=2.233,I12&lt;=42.1),"20' flat rack",IF(AND(F12&lt;=11.652,G12&lt;=2.245,H12&lt;=2.265,I12&lt;=49.1),"40' flat rack cao",IF(AND(F12&lt;=5.338,G12&lt;=2.23,I12&lt;=30.05),"20' open top (OOG)",IF(AND(F12&lt;=11.552,G12&lt;=2.23,I12&lt;=28.45),"40' open top (OOG)",IF(AND(F12&lt;=11.552,G12&lt;=2.192,I12&lt;=28.25),"40' open top cao (OOG)",IF(AND(F12&lt;=5.638,I12&lt;=42.1),"20' flat rack (OOG)",IF(AND(F12&lt;=11.652,I12&lt;=49.1),"40' flat rack cao (OOG)","Hàng rời (breakbulk)"))))))))))))))</f>
      </c>
      <c r="O12" s="6"/>
      <c r="P12" s="6"/>
      <c r="Q12" s="10"/>
      <c r="R12" s="10"/>
      <c r="S12" s="6"/>
    </row>
    <row r="13" spans="1:19" x14ac:dyDescent="0.25">
      <c r="A13">
        <v>9</v>
      </c>
      <c r="B13" s="6"/>
      <c r="C13" s="6"/>
      <c r="D13" s="6"/>
      <c r="E13" s="6"/>
      <c r="F13" s="7"/>
      <c r="G13" s="7"/>
      <c r="H13" s="7"/>
      <c r="I13" s="7"/>
      <c r="J13" s="8">
        <f>IF(COUNT(F13:H13)&lt;3,"",F13*G13*H13*IF(E13="",1,E13))</f>
      </c>
      <c r="K13" s="8">
        <f>IF(I13="","",I13*IF(E13="",1,E13))</f>
      </c>
      <c r="L13" s="9">
        <f>IF(COUNT(F13:I13)=0,"",IF(OR(F13&gt;20,G13&gt;2.5,H13&gt;=4.2,I13&gt;48),"Vượt ngưỡng: cần giấy phép lưu hành","Tính cùng xe"))</f>
      </c>
      <c r="M13" s="8">
        <f>IF(H13="","",IF(4.2-H13&lt;=0,"≥ 4,2 m: luôn vượt",4.2-H13))</f>
      </c>
      <c r="N13" s="9">
        <f>IF(COUNT(F13,G13,H13,I13)=0,"",IF(AND(F13&lt;=5.9,G13&lt;=2.34,H13&lt;=2.292,I13&lt;=28.13),"20' thường (20GP)",IF(AND(F13&lt;=12.032,G13&lt;=2.34,H13&lt;=2.292,I13&lt;=28.75),"40' thường (40GP)",IF(AND(F13&lt;=12.032,G13&lt;=2.34,H13&lt;=2.597,I13&lt;=28.6),"40' cao (40HC)",IF(AND(F13&lt;=5.338,G13&lt;=2.23,H13&lt;=2.34,I13&lt;=30.05),"20' open top",IF(AND(F13&lt;=11.552,G13&lt;=2.23,H13&lt;=2.344,I13&lt;=28.45),"40' open top",IF(AND(F13&lt;=11.552,G13&lt;=2.192,H13&lt;=2.649,I13&lt;=28.25),"40' open top cao",IF(AND(F13&lt;=5.638,G13&lt;=2.194,H13&lt;=2.233,I13&lt;=42.1),"20' flat rack",IF(AND(F13&lt;=11.652,G13&lt;=2.245,H13&lt;=2.265,I13&lt;=49.1),"40' flat rack cao",IF(AND(F13&lt;=5.338,G13&lt;=2.23,I13&lt;=30.05),"20' open top (OOG)",IF(AND(F13&lt;=11.552,G13&lt;=2.23,I13&lt;=28.45),"40' open top (OOG)",IF(AND(F13&lt;=11.552,G13&lt;=2.192,I13&lt;=28.25),"40' open top cao (OOG)",IF(AND(F13&lt;=5.638,I13&lt;=42.1),"20' flat rack (OOG)",IF(AND(F13&lt;=11.652,I13&lt;=49.1),"40' flat rack cao (OOG)","Hàng rời (breakbulk)"))))))))))))))</f>
      </c>
      <c r="O13" s="6"/>
      <c r="P13" s="6"/>
      <c r="Q13" s="10"/>
      <c r="R13" s="10"/>
      <c r="S13" s="6"/>
    </row>
    <row r="14" spans="1:19" x14ac:dyDescent="0.25">
      <c r="A14">
        <v>10</v>
      </c>
      <c r="B14" s="6"/>
      <c r="C14" s="6"/>
      <c r="D14" s="6"/>
      <c r="E14" s="6"/>
      <c r="F14" s="7"/>
      <c r="G14" s="7"/>
      <c r="H14" s="7"/>
      <c r="I14" s="7"/>
      <c r="J14" s="8">
        <f>IF(COUNT(F14:H14)&lt;3,"",F14*G14*H14*IF(E14="",1,E14))</f>
      </c>
      <c r="K14" s="8">
        <f>IF(I14="","",I14*IF(E14="",1,E14))</f>
      </c>
      <c r="L14" s="9">
        <f>IF(COUNT(F14:I14)=0,"",IF(OR(F14&gt;20,G14&gt;2.5,H14&gt;=4.2,I14&gt;48),"Vượt ngưỡng: cần giấy phép lưu hành","Tính cùng xe"))</f>
      </c>
      <c r="M14" s="8">
        <f>IF(H14="","",IF(4.2-H14&lt;=0,"≥ 4,2 m: luôn vượt",4.2-H14))</f>
      </c>
      <c r="N14" s="9">
        <f>IF(COUNT(F14,G14,H14,I14)=0,"",IF(AND(F14&lt;=5.9,G14&lt;=2.34,H14&lt;=2.292,I14&lt;=28.13),"20' thường (20GP)",IF(AND(F14&lt;=12.032,G14&lt;=2.34,H14&lt;=2.292,I14&lt;=28.75),"40' thường (40GP)",IF(AND(F14&lt;=12.032,G14&lt;=2.34,H14&lt;=2.597,I14&lt;=28.6),"40' cao (40HC)",IF(AND(F14&lt;=5.338,G14&lt;=2.23,H14&lt;=2.34,I14&lt;=30.05),"20' open top",IF(AND(F14&lt;=11.552,G14&lt;=2.23,H14&lt;=2.344,I14&lt;=28.45),"40' open top",IF(AND(F14&lt;=11.552,G14&lt;=2.192,H14&lt;=2.649,I14&lt;=28.25),"40' open top cao",IF(AND(F14&lt;=5.638,G14&lt;=2.194,H14&lt;=2.233,I14&lt;=42.1),"20' flat rack",IF(AND(F14&lt;=11.652,G14&lt;=2.245,H14&lt;=2.265,I14&lt;=49.1),"40' flat rack cao",IF(AND(F14&lt;=5.338,G14&lt;=2.23,I14&lt;=30.05),"20' open top (OOG)",IF(AND(F14&lt;=11.552,G14&lt;=2.23,I14&lt;=28.45),"40' open top (OOG)",IF(AND(F14&lt;=11.552,G14&lt;=2.192,I14&lt;=28.25),"40' open top cao (OOG)",IF(AND(F14&lt;=5.638,I14&lt;=42.1),"20' flat rack (OOG)",IF(AND(F14&lt;=11.652,I14&lt;=49.1),"40' flat rack cao (OOG)","Hàng rời (breakbulk)"))))))))))))))</f>
      </c>
      <c r="O14" s="6"/>
      <c r="P14" s="6"/>
      <c r="Q14" s="10"/>
      <c r="R14" s="10"/>
      <c r="S14" s="6"/>
    </row>
    <row r="15" spans="1:19" x14ac:dyDescent="0.25">
      <c r="A15">
        <v>11</v>
      </c>
      <c r="B15" s="6"/>
      <c r="C15" s="6"/>
      <c r="D15" s="6"/>
      <c r="E15" s="6"/>
      <c r="F15" s="7"/>
      <c r="G15" s="7"/>
      <c r="H15" s="7"/>
      <c r="I15" s="7"/>
      <c r="J15" s="8">
        <f>IF(COUNT(F15:H15)&lt;3,"",F15*G15*H15*IF(E15="",1,E15))</f>
      </c>
      <c r="K15" s="8">
        <f>IF(I15="","",I15*IF(E15="",1,E15))</f>
      </c>
      <c r="L15" s="9">
        <f>IF(COUNT(F15:I15)=0,"",IF(OR(F15&gt;20,G15&gt;2.5,H15&gt;=4.2,I15&gt;48),"Vượt ngưỡng: cần giấy phép lưu hành","Tính cùng xe"))</f>
      </c>
      <c r="M15" s="8">
        <f>IF(H15="","",IF(4.2-H15&lt;=0,"≥ 4,2 m: luôn vượt",4.2-H15))</f>
      </c>
      <c r="N15" s="9">
        <f>IF(COUNT(F15,G15,H15,I15)=0,"",IF(AND(F15&lt;=5.9,G15&lt;=2.34,H15&lt;=2.292,I15&lt;=28.13),"20' thường (20GP)",IF(AND(F15&lt;=12.032,G15&lt;=2.34,H15&lt;=2.292,I15&lt;=28.75),"40' thường (40GP)",IF(AND(F15&lt;=12.032,G15&lt;=2.34,H15&lt;=2.597,I15&lt;=28.6),"40' cao (40HC)",IF(AND(F15&lt;=5.338,G15&lt;=2.23,H15&lt;=2.34,I15&lt;=30.05),"20' open top",IF(AND(F15&lt;=11.552,G15&lt;=2.23,H15&lt;=2.344,I15&lt;=28.45),"40' open top",IF(AND(F15&lt;=11.552,G15&lt;=2.192,H15&lt;=2.649,I15&lt;=28.25),"40' open top cao",IF(AND(F15&lt;=5.638,G15&lt;=2.194,H15&lt;=2.233,I15&lt;=42.1),"20' flat rack",IF(AND(F15&lt;=11.652,G15&lt;=2.245,H15&lt;=2.265,I15&lt;=49.1),"40' flat rack cao",IF(AND(F15&lt;=5.338,G15&lt;=2.23,I15&lt;=30.05),"20' open top (OOG)",IF(AND(F15&lt;=11.552,G15&lt;=2.23,I15&lt;=28.45),"40' open top (OOG)",IF(AND(F15&lt;=11.552,G15&lt;=2.192,I15&lt;=28.25),"40' open top cao (OOG)",IF(AND(F15&lt;=5.638,I15&lt;=42.1),"20' flat rack (OOG)",IF(AND(F15&lt;=11.652,I15&lt;=49.1),"40' flat rack cao (OOG)","Hàng rời (breakbulk)"))))))))))))))</f>
      </c>
      <c r="O15" s="6"/>
      <c r="P15" s="6"/>
      <c r="Q15" s="10"/>
      <c r="R15" s="10"/>
      <c r="S15" s="6"/>
    </row>
    <row r="16" spans="1:19" x14ac:dyDescent="0.25">
      <c r="A16">
        <v>12</v>
      </c>
      <c r="B16" s="6"/>
      <c r="C16" s="6"/>
      <c r="D16" s="6"/>
      <c r="E16" s="6"/>
      <c r="F16" s="7"/>
      <c r="G16" s="7"/>
      <c r="H16" s="7"/>
      <c r="I16" s="7"/>
      <c r="J16" s="8">
        <f>IF(COUNT(F16:H16)&lt;3,"",F16*G16*H16*IF(E16="",1,E16))</f>
      </c>
      <c r="K16" s="8">
        <f>IF(I16="","",I16*IF(E16="",1,E16))</f>
      </c>
      <c r="L16" s="9">
        <f>IF(COUNT(F16:I16)=0,"",IF(OR(F16&gt;20,G16&gt;2.5,H16&gt;=4.2,I16&gt;48),"Vượt ngưỡng: cần giấy phép lưu hành","Tính cùng xe"))</f>
      </c>
      <c r="M16" s="8">
        <f>IF(H16="","",IF(4.2-H16&lt;=0,"≥ 4,2 m: luôn vượt",4.2-H16))</f>
      </c>
      <c r="N16" s="9">
        <f>IF(COUNT(F16,G16,H16,I16)=0,"",IF(AND(F16&lt;=5.9,G16&lt;=2.34,H16&lt;=2.292,I16&lt;=28.13),"20' thường (20GP)",IF(AND(F16&lt;=12.032,G16&lt;=2.34,H16&lt;=2.292,I16&lt;=28.75),"40' thường (40GP)",IF(AND(F16&lt;=12.032,G16&lt;=2.34,H16&lt;=2.597,I16&lt;=28.6),"40' cao (40HC)",IF(AND(F16&lt;=5.338,G16&lt;=2.23,H16&lt;=2.34,I16&lt;=30.05),"20' open top",IF(AND(F16&lt;=11.552,G16&lt;=2.23,H16&lt;=2.344,I16&lt;=28.45),"40' open top",IF(AND(F16&lt;=11.552,G16&lt;=2.192,H16&lt;=2.649,I16&lt;=28.25),"40' open top cao",IF(AND(F16&lt;=5.638,G16&lt;=2.194,H16&lt;=2.233,I16&lt;=42.1),"20' flat rack",IF(AND(F16&lt;=11.652,G16&lt;=2.245,H16&lt;=2.265,I16&lt;=49.1),"40' flat rack cao",IF(AND(F16&lt;=5.338,G16&lt;=2.23,I16&lt;=30.05),"20' open top (OOG)",IF(AND(F16&lt;=11.552,G16&lt;=2.23,I16&lt;=28.45),"40' open top (OOG)",IF(AND(F16&lt;=11.552,G16&lt;=2.192,I16&lt;=28.25),"40' open top cao (OOG)",IF(AND(F16&lt;=5.638,I16&lt;=42.1),"20' flat rack (OOG)",IF(AND(F16&lt;=11.652,I16&lt;=49.1),"40' flat rack cao (OOG)","Hàng rời (breakbulk)"))))))))))))))</f>
      </c>
      <c r="O16" s="6"/>
      <c r="P16" s="6"/>
      <c r="Q16" s="10"/>
      <c r="R16" s="10"/>
      <c r="S16" s="6"/>
    </row>
    <row r="17" spans="1:19" x14ac:dyDescent="0.25">
      <c r="A17">
        <v>13</v>
      </c>
      <c r="B17" s="6"/>
      <c r="C17" s="6"/>
      <c r="D17" s="6"/>
      <c r="E17" s="6"/>
      <c r="F17" s="7"/>
      <c r="G17" s="7"/>
      <c r="H17" s="7"/>
      <c r="I17" s="7"/>
      <c r="J17" s="8">
        <f>IF(COUNT(F17:H17)&lt;3,"",F17*G17*H17*IF(E17="",1,E17))</f>
      </c>
      <c r="K17" s="8">
        <f>IF(I17="","",I17*IF(E17="",1,E17))</f>
      </c>
      <c r="L17" s="9">
        <f>IF(COUNT(F17:I17)=0,"",IF(OR(F17&gt;20,G17&gt;2.5,H17&gt;=4.2,I17&gt;48),"Vượt ngưỡng: cần giấy phép lưu hành","Tính cùng xe"))</f>
      </c>
      <c r="M17" s="8">
        <f>IF(H17="","",IF(4.2-H17&lt;=0,"≥ 4,2 m: luôn vượt",4.2-H17))</f>
      </c>
      <c r="N17" s="9">
        <f>IF(COUNT(F17,G17,H17,I17)=0,"",IF(AND(F17&lt;=5.9,G17&lt;=2.34,H17&lt;=2.292,I17&lt;=28.13),"20' thường (20GP)",IF(AND(F17&lt;=12.032,G17&lt;=2.34,H17&lt;=2.292,I17&lt;=28.75),"40' thường (40GP)",IF(AND(F17&lt;=12.032,G17&lt;=2.34,H17&lt;=2.597,I17&lt;=28.6),"40' cao (40HC)",IF(AND(F17&lt;=5.338,G17&lt;=2.23,H17&lt;=2.34,I17&lt;=30.05),"20' open top",IF(AND(F17&lt;=11.552,G17&lt;=2.23,H17&lt;=2.344,I17&lt;=28.45),"40' open top",IF(AND(F17&lt;=11.552,G17&lt;=2.192,H17&lt;=2.649,I17&lt;=28.25),"40' open top cao",IF(AND(F17&lt;=5.638,G17&lt;=2.194,H17&lt;=2.233,I17&lt;=42.1),"20' flat rack",IF(AND(F17&lt;=11.652,G17&lt;=2.245,H17&lt;=2.265,I17&lt;=49.1),"40' flat rack cao",IF(AND(F17&lt;=5.338,G17&lt;=2.23,I17&lt;=30.05),"20' open top (OOG)",IF(AND(F17&lt;=11.552,G17&lt;=2.23,I17&lt;=28.45),"40' open top (OOG)",IF(AND(F17&lt;=11.552,G17&lt;=2.192,I17&lt;=28.25),"40' open top cao (OOG)",IF(AND(F17&lt;=5.638,I17&lt;=42.1),"20' flat rack (OOG)",IF(AND(F17&lt;=11.652,I17&lt;=49.1),"40' flat rack cao (OOG)","Hàng rời (breakbulk)"))))))))))))))</f>
      </c>
      <c r="O17" s="6"/>
      <c r="P17" s="6"/>
      <c r="Q17" s="10"/>
      <c r="R17" s="10"/>
      <c r="S17" s="6"/>
    </row>
    <row r="18" spans="1:19" x14ac:dyDescent="0.25">
      <c r="A18">
        <v>14</v>
      </c>
      <c r="B18" s="6"/>
      <c r="C18" s="6"/>
      <c r="D18" s="6"/>
      <c r="E18" s="6"/>
      <c r="F18" s="7"/>
      <c r="G18" s="7"/>
      <c r="H18" s="7"/>
      <c r="I18" s="7"/>
      <c r="J18" s="8">
        <f>IF(COUNT(F18:H18)&lt;3,"",F18*G18*H18*IF(E18="",1,E18))</f>
      </c>
      <c r="K18" s="8">
        <f>IF(I18="","",I18*IF(E18="",1,E18))</f>
      </c>
      <c r="L18" s="9">
        <f>IF(COUNT(F18:I18)=0,"",IF(OR(F18&gt;20,G18&gt;2.5,H18&gt;=4.2,I18&gt;48),"Vượt ngưỡng: cần giấy phép lưu hành","Tính cùng xe"))</f>
      </c>
      <c r="M18" s="8">
        <f>IF(H18="","",IF(4.2-H18&lt;=0,"≥ 4,2 m: luôn vượt",4.2-H18))</f>
      </c>
      <c r="N18" s="9">
        <f>IF(COUNT(F18,G18,H18,I18)=0,"",IF(AND(F18&lt;=5.9,G18&lt;=2.34,H18&lt;=2.292,I18&lt;=28.13),"20' thường (20GP)",IF(AND(F18&lt;=12.032,G18&lt;=2.34,H18&lt;=2.292,I18&lt;=28.75),"40' thường (40GP)",IF(AND(F18&lt;=12.032,G18&lt;=2.34,H18&lt;=2.597,I18&lt;=28.6),"40' cao (40HC)",IF(AND(F18&lt;=5.338,G18&lt;=2.23,H18&lt;=2.34,I18&lt;=30.05),"20' open top",IF(AND(F18&lt;=11.552,G18&lt;=2.23,H18&lt;=2.344,I18&lt;=28.45),"40' open top",IF(AND(F18&lt;=11.552,G18&lt;=2.192,H18&lt;=2.649,I18&lt;=28.25),"40' open top cao",IF(AND(F18&lt;=5.638,G18&lt;=2.194,H18&lt;=2.233,I18&lt;=42.1),"20' flat rack",IF(AND(F18&lt;=11.652,G18&lt;=2.245,H18&lt;=2.265,I18&lt;=49.1),"40' flat rack cao",IF(AND(F18&lt;=5.338,G18&lt;=2.23,I18&lt;=30.05),"20' open top (OOG)",IF(AND(F18&lt;=11.552,G18&lt;=2.23,I18&lt;=28.45),"40' open top (OOG)",IF(AND(F18&lt;=11.552,G18&lt;=2.192,I18&lt;=28.25),"40' open top cao (OOG)",IF(AND(F18&lt;=5.638,I18&lt;=42.1),"20' flat rack (OOG)",IF(AND(F18&lt;=11.652,I18&lt;=49.1),"40' flat rack cao (OOG)","Hàng rời (breakbulk)"))))))))))))))</f>
      </c>
      <c r="O18" s="6"/>
      <c r="P18" s="6"/>
      <c r="Q18" s="10"/>
      <c r="R18" s="10"/>
      <c r="S18" s="6"/>
    </row>
    <row r="19" spans="1:19" x14ac:dyDescent="0.25">
      <c r="A19">
        <v>15</v>
      </c>
      <c r="B19" s="6"/>
      <c r="C19" s="6"/>
      <c r="D19" s="6"/>
      <c r="E19" s="6"/>
      <c r="F19" s="7"/>
      <c r="G19" s="7"/>
      <c r="H19" s="7"/>
      <c r="I19" s="7"/>
      <c r="J19" s="8">
        <f>IF(COUNT(F19:H19)&lt;3,"",F19*G19*H19*IF(E19="",1,E19))</f>
      </c>
      <c r="K19" s="8">
        <f>IF(I19="","",I19*IF(E19="",1,E19))</f>
      </c>
      <c r="L19" s="9">
        <f>IF(COUNT(F19:I19)=0,"",IF(OR(F19&gt;20,G19&gt;2.5,H19&gt;=4.2,I19&gt;48),"Vượt ngưỡng: cần giấy phép lưu hành","Tính cùng xe"))</f>
      </c>
      <c r="M19" s="8">
        <f>IF(H19="","",IF(4.2-H19&lt;=0,"≥ 4,2 m: luôn vượt",4.2-H19))</f>
      </c>
      <c r="N19" s="9">
        <f>IF(COUNT(F19,G19,H19,I19)=0,"",IF(AND(F19&lt;=5.9,G19&lt;=2.34,H19&lt;=2.292,I19&lt;=28.13),"20' thường (20GP)",IF(AND(F19&lt;=12.032,G19&lt;=2.34,H19&lt;=2.292,I19&lt;=28.75),"40' thường (40GP)",IF(AND(F19&lt;=12.032,G19&lt;=2.34,H19&lt;=2.597,I19&lt;=28.6),"40' cao (40HC)",IF(AND(F19&lt;=5.338,G19&lt;=2.23,H19&lt;=2.34,I19&lt;=30.05),"20' open top",IF(AND(F19&lt;=11.552,G19&lt;=2.23,H19&lt;=2.344,I19&lt;=28.45),"40' open top",IF(AND(F19&lt;=11.552,G19&lt;=2.192,H19&lt;=2.649,I19&lt;=28.25),"40' open top cao",IF(AND(F19&lt;=5.638,G19&lt;=2.194,H19&lt;=2.233,I19&lt;=42.1),"20' flat rack",IF(AND(F19&lt;=11.652,G19&lt;=2.245,H19&lt;=2.265,I19&lt;=49.1),"40' flat rack cao",IF(AND(F19&lt;=5.338,G19&lt;=2.23,I19&lt;=30.05),"20' open top (OOG)",IF(AND(F19&lt;=11.552,G19&lt;=2.23,I19&lt;=28.45),"40' open top (OOG)",IF(AND(F19&lt;=11.552,G19&lt;=2.192,I19&lt;=28.25),"40' open top cao (OOG)",IF(AND(F19&lt;=5.638,I19&lt;=42.1),"20' flat rack (OOG)",IF(AND(F19&lt;=11.652,I19&lt;=49.1),"40' flat rack cao (OOG)","Hàng rời (breakbulk)"))))))))))))))</f>
      </c>
      <c r="O19" s="6"/>
      <c r="P19" s="6"/>
      <c r="Q19" s="10"/>
      <c r="R19" s="10"/>
      <c r="S19" s="6"/>
    </row>
    <row r="20" spans="1:19" x14ac:dyDescent="0.25">
      <c r="A20">
        <v>16</v>
      </c>
      <c r="B20" s="6"/>
      <c r="C20" s="6"/>
      <c r="D20" s="6"/>
      <c r="E20" s="6"/>
      <c r="F20" s="7"/>
      <c r="G20" s="7"/>
      <c r="H20" s="7"/>
      <c r="I20" s="7"/>
      <c r="J20" s="8">
        <f>IF(COUNT(F20:H20)&lt;3,"",F20*G20*H20*IF(E20="",1,E20))</f>
      </c>
      <c r="K20" s="8">
        <f>IF(I20="","",I20*IF(E20="",1,E20))</f>
      </c>
      <c r="L20" s="9">
        <f>IF(COUNT(F20:I20)=0,"",IF(OR(F20&gt;20,G20&gt;2.5,H20&gt;=4.2,I20&gt;48),"Vượt ngưỡng: cần giấy phép lưu hành","Tính cùng xe"))</f>
      </c>
      <c r="M20" s="8">
        <f>IF(H20="","",IF(4.2-H20&lt;=0,"≥ 4,2 m: luôn vượt",4.2-H20))</f>
      </c>
      <c r="N20" s="9">
        <f>IF(COUNT(F20,G20,H20,I20)=0,"",IF(AND(F20&lt;=5.9,G20&lt;=2.34,H20&lt;=2.292,I20&lt;=28.13),"20' thường (20GP)",IF(AND(F20&lt;=12.032,G20&lt;=2.34,H20&lt;=2.292,I20&lt;=28.75),"40' thường (40GP)",IF(AND(F20&lt;=12.032,G20&lt;=2.34,H20&lt;=2.597,I20&lt;=28.6),"40' cao (40HC)",IF(AND(F20&lt;=5.338,G20&lt;=2.23,H20&lt;=2.34,I20&lt;=30.05),"20' open top",IF(AND(F20&lt;=11.552,G20&lt;=2.23,H20&lt;=2.344,I20&lt;=28.45),"40' open top",IF(AND(F20&lt;=11.552,G20&lt;=2.192,H20&lt;=2.649,I20&lt;=28.25),"40' open top cao",IF(AND(F20&lt;=5.638,G20&lt;=2.194,H20&lt;=2.233,I20&lt;=42.1),"20' flat rack",IF(AND(F20&lt;=11.652,G20&lt;=2.245,H20&lt;=2.265,I20&lt;=49.1),"40' flat rack cao",IF(AND(F20&lt;=5.338,G20&lt;=2.23,I20&lt;=30.05),"20' open top (OOG)",IF(AND(F20&lt;=11.552,G20&lt;=2.23,I20&lt;=28.45),"40' open top (OOG)",IF(AND(F20&lt;=11.552,G20&lt;=2.192,I20&lt;=28.25),"40' open top cao (OOG)",IF(AND(F20&lt;=5.638,I20&lt;=42.1),"20' flat rack (OOG)",IF(AND(F20&lt;=11.652,I20&lt;=49.1),"40' flat rack cao (OOG)","Hàng rời (breakbulk)"))))))))))))))</f>
      </c>
      <c r="O20" s="6"/>
      <c r="P20" s="6"/>
      <c r="Q20" s="10"/>
      <c r="R20" s="10"/>
      <c r="S20" s="6"/>
    </row>
    <row r="21" spans="1:19" x14ac:dyDescent="0.25">
      <c r="A21">
        <v>17</v>
      </c>
      <c r="B21" s="6"/>
      <c r="C21" s="6"/>
      <c r="D21" s="6"/>
      <c r="E21" s="6"/>
      <c r="F21" s="7"/>
      <c r="G21" s="7"/>
      <c r="H21" s="7"/>
      <c r="I21" s="7"/>
      <c r="J21" s="8">
        <f>IF(COUNT(F21:H21)&lt;3,"",F21*G21*H21*IF(E21="",1,E21))</f>
      </c>
      <c r="K21" s="8">
        <f>IF(I21="","",I21*IF(E21="",1,E21))</f>
      </c>
      <c r="L21" s="9">
        <f>IF(COUNT(F21:I21)=0,"",IF(OR(F21&gt;20,G21&gt;2.5,H21&gt;=4.2,I21&gt;48),"Vượt ngưỡng: cần giấy phép lưu hành","Tính cùng xe"))</f>
      </c>
      <c r="M21" s="8">
        <f>IF(H21="","",IF(4.2-H21&lt;=0,"≥ 4,2 m: luôn vượt",4.2-H21))</f>
      </c>
      <c r="N21" s="9">
        <f>IF(COUNT(F21,G21,H21,I21)=0,"",IF(AND(F21&lt;=5.9,G21&lt;=2.34,H21&lt;=2.292,I21&lt;=28.13),"20' thường (20GP)",IF(AND(F21&lt;=12.032,G21&lt;=2.34,H21&lt;=2.292,I21&lt;=28.75),"40' thường (40GP)",IF(AND(F21&lt;=12.032,G21&lt;=2.34,H21&lt;=2.597,I21&lt;=28.6),"40' cao (40HC)",IF(AND(F21&lt;=5.338,G21&lt;=2.23,H21&lt;=2.34,I21&lt;=30.05),"20' open top",IF(AND(F21&lt;=11.552,G21&lt;=2.23,H21&lt;=2.344,I21&lt;=28.45),"40' open top",IF(AND(F21&lt;=11.552,G21&lt;=2.192,H21&lt;=2.649,I21&lt;=28.25),"40' open top cao",IF(AND(F21&lt;=5.638,G21&lt;=2.194,H21&lt;=2.233,I21&lt;=42.1),"20' flat rack",IF(AND(F21&lt;=11.652,G21&lt;=2.245,H21&lt;=2.265,I21&lt;=49.1),"40' flat rack cao",IF(AND(F21&lt;=5.338,G21&lt;=2.23,I21&lt;=30.05),"20' open top (OOG)",IF(AND(F21&lt;=11.552,G21&lt;=2.23,I21&lt;=28.45),"40' open top (OOG)",IF(AND(F21&lt;=11.552,G21&lt;=2.192,I21&lt;=28.25),"40' open top cao (OOG)",IF(AND(F21&lt;=5.638,I21&lt;=42.1),"20' flat rack (OOG)",IF(AND(F21&lt;=11.652,I21&lt;=49.1),"40' flat rack cao (OOG)","Hàng rời (breakbulk)"))))))))))))))</f>
      </c>
      <c r="O21" s="6"/>
      <c r="P21" s="6"/>
      <c r="Q21" s="10"/>
      <c r="R21" s="10"/>
      <c r="S21" s="6"/>
    </row>
    <row r="22" spans="1:19" x14ac:dyDescent="0.25">
      <c r="A22">
        <v>18</v>
      </c>
      <c r="B22" s="6"/>
      <c r="C22" s="6"/>
      <c r="D22" s="6"/>
      <c r="E22" s="6"/>
      <c r="F22" s="7"/>
      <c r="G22" s="7"/>
      <c r="H22" s="7"/>
      <c r="I22" s="7"/>
      <c r="J22" s="8">
        <f>IF(COUNT(F22:H22)&lt;3,"",F22*G22*H22*IF(E22="",1,E22))</f>
      </c>
      <c r="K22" s="8">
        <f>IF(I22="","",I22*IF(E22="",1,E22))</f>
      </c>
      <c r="L22" s="9">
        <f>IF(COUNT(F22:I22)=0,"",IF(OR(F22&gt;20,G22&gt;2.5,H22&gt;=4.2,I22&gt;48),"Vượt ngưỡng: cần giấy phép lưu hành","Tính cùng xe"))</f>
      </c>
      <c r="M22" s="8">
        <f>IF(H22="","",IF(4.2-H22&lt;=0,"≥ 4,2 m: luôn vượt",4.2-H22))</f>
      </c>
      <c r="N22" s="9">
        <f>IF(COUNT(F22,G22,H22,I22)=0,"",IF(AND(F22&lt;=5.9,G22&lt;=2.34,H22&lt;=2.292,I22&lt;=28.13),"20' thường (20GP)",IF(AND(F22&lt;=12.032,G22&lt;=2.34,H22&lt;=2.292,I22&lt;=28.75),"40' thường (40GP)",IF(AND(F22&lt;=12.032,G22&lt;=2.34,H22&lt;=2.597,I22&lt;=28.6),"40' cao (40HC)",IF(AND(F22&lt;=5.338,G22&lt;=2.23,H22&lt;=2.34,I22&lt;=30.05),"20' open top",IF(AND(F22&lt;=11.552,G22&lt;=2.23,H22&lt;=2.344,I22&lt;=28.45),"40' open top",IF(AND(F22&lt;=11.552,G22&lt;=2.192,H22&lt;=2.649,I22&lt;=28.25),"40' open top cao",IF(AND(F22&lt;=5.638,G22&lt;=2.194,H22&lt;=2.233,I22&lt;=42.1),"20' flat rack",IF(AND(F22&lt;=11.652,G22&lt;=2.245,H22&lt;=2.265,I22&lt;=49.1),"40' flat rack cao",IF(AND(F22&lt;=5.338,G22&lt;=2.23,I22&lt;=30.05),"20' open top (OOG)",IF(AND(F22&lt;=11.552,G22&lt;=2.23,I22&lt;=28.45),"40' open top (OOG)",IF(AND(F22&lt;=11.552,G22&lt;=2.192,I22&lt;=28.25),"40' open top cao (OOG)",IF(AND(F22&lt;=5.638,I22&lt;=42.1),"20' flat rack (OOG)",IF(AND(F22&lt;=11.652,I22&lt;=49.1),"40' flat rack cao (OOG)","Hàng rời (breakbulk)"))))))))))))))</f>
      </c>
      <c r="O22" s="6"/>
      <c r="P22" s="6"/>
      <c r="Q22" s="10"/>
      <c r="R22" s="10"/>
      <c r="S22" s="6"/>
    </row>
    <row r="23" spans="1:19" x14ac:dyDescent="0.25">
      <c r="A23">
        <v>19</v>
      </c>
      <c r="B23" s="6"/>
      <c r="C23" s="6"/>
      <c r="D23" s="6"/>
      <c r="E23" s="6"/>
      <c r="F23" s="7"/>
      <c r="G23" s="7"/>
      <c r="H23" s="7"/>
      <c r="I23" s="7"/>
      <c r="J23" s="8">
        <f>IF(COUNT(F23:H23)&lt;3,"",F23*G23*H23*IF(E23="",1,E23))</f>
      </c>
      <c r="K23" s="8">
        <f>IF(I23="","",I23*IF(E23="",1,E23))</f>
      </c>
      <c r="L23" s="9">
        <f>IF(COUNT(F23:I23)=0,"",IF(OR(F23&gt;20,G23&gt;2.5,H23&gt;=4.2,I23&gt;48),"Vượt ngưỡng: cần giấy phép lưu hành","Tính cùng xe"))</f>
      </c>
      <c r="M23" s="8">
        <f>IF(H23="","",IF(4.2-H23&lt;=0,"≥ 4,2 m: luôn vượt",4.2-H23))</f>
      </c>
      <c r="N23" s="9">
        <f>IF(COUNT(F23,G23,H23,I23)=0,"",IF(AND(F23&lt;=5.9,G23&lt;=2.34,H23&lt;=2.292,I23&lt;=28.13),"20' thường (20GP)",IF(AND(F23&lt;=12.032,G23&lt;=2.34,H23&lt;=2.292,I23&lt;=28.75),"40' thường (40GP)",IF(AND(F23&lt;=12.032,G23&lt;=2.34,H23&lt;=2.597,I23&lt;=28.6),"40' cao (40HC)",IF(AND(F23&lt;=5.338,G23&lt;=2.23,H23&lt;=2.34,I23&lt;=30.05),"20' open top",IF(AND(F23&lt;=11.552,G23&lt;=2.23,H23&lt;=2.344,I23&lt;=28.45),"40' open top",IF(AND(F23&lt;=11.552,G23&lt;=2.192,H23&lt;=2.649,I23&lt;=28.25),"40' open top cao",IF(AND(F23&lt;=5.638,G23&lt;=2.194,H23&lt;=2.233,I23&lt;=42.1),"20' flat rack",IF(AND(F23&lt;=11.652,G23&lt;=2.245,H23&lt;=2.265,I23&lt;=49.1),"40' flat rack cao",IF(AND(F23&lt;=5.338,G23&lt;=2.23,I23&lt;=30.05),"20' open top (OOG)",IF(AND(F23&lt;=11.552,G23&lt;=2.23,I23&lt;=28.45),"40' open top (OOG)",IF(AND(F23&lt;=11.552,G23&lt;=2.192,I23&lt;=28.25),"40' open top cao (OOG)",IF(AND(F23&lt;=5.638,I23&lt;=42.1),"20' flat rack (OOG)",IF(AND(F23&lt;=11.652,I23&lt;=49.1),"40' flat rack cao (OOG)","Hàng rời (breakbulk)"))))))))))))))</f>
      </c>
      <c r="O23" s="6"/>
      <c r="P23" s="6"/>
      <c r="Q23" s="10"/>
      <c r="R23" s="10"/>
      <c r="S23" s="6"/>
    </row>
    <row r="24" spans="1:19" x14ac:dyDescent="0.25">
      <c r="A24">
        <v>20</v>
      </c>
      <c r="B24" s="6"/>
      <c r="C24" s="6"/>
      <c r="D24" s="6"/>
      <c r="E24" s="6"/>
      <c r="F24" s="7"/>
      <c r="G24" s="7"/>
      <c r="H24" s="7"/>
      <c r="I24" s="7"/>
      <c r="J24" s="8">
        <f>IF(COUNT(F24:H24)&lt;3,"",F24*G24*H24*IF(E24="",1,E24))</f>
      </c>
      <c r="K24" s="8">
        <f>IF(I24="","",I24*IF(E24="",1,E24))</f>
      </c>
      <c r="L24" s="9">
        <f>IF(COUNT(F24:I24)=0,"",IF(OR(F24&gt;20,G24&gt;2.5,H24&gt;=4.2,I24&gt;48),"Vượt ngưỡng: cần giấy phép lưu hành","Tính cùng xe"))</f>
      </c>
      <c r="M24" s="8">
        <f>IF(H24="","",IF(4.2-H24&lt;=0,"≥ 4,2 m: luôn vượt",4.2-H24))</f>
      </c>
      <c r="N24" s="9">
        <f>IF(COUNT(F24,G24,H24,I24)=0,"",IF(AND(F24&lt;=5.9,G24&lt;=2.34,H24&lt;=2.292,I24&lt;=28.13),"20' thường (20GP)",IF(AND(F24&lt;=12.032,G24&lt;=2.34,H24&lt;=2.292,I24&lt;=28.75),"40' thường (40GP)",IF(AND(F24&lt;=12.032,G24&lt;=2.34,H24&lt;=2.597,I24&lt;=28.6),"40' cao (40HC)",IF(AND(F24&lt;=5.338,G24&lt;=2.23,H24&lt;=2.34,I24&lt;=30.05),"20' open top",IF(AND(F24&lt;=11.552,G24&lt;=2.23,H24&lt;=2.344,I24&lt;=28.45),"40' open top",IF(AND(F24&lt;=11.552,G24&lt;=2.192,H24&lt;=2.649,I24&lt;=28.25),"40' open top cao",IF(AND(F24&lt;=5.638,G24&lt;=2.194,H24&lt;=2.233,I24&lt;=42.1),"20' flat rack",IF(AND(F24&lt;=11.652,G24&lt;=2.245,H24&lt;=2.265,I24&lt;=49.1),"40' flat rack cao",IF(AND(F24&lt;=5.338,G24&lt;=2.23,I24&lt;=30.05),"20' open top (OOG)",IF(AND(F24&lt;=11.552,G24&lt;=2.23,I24&lt;=28.45),"40' open top (OOG)",IF(AND(F24&lt;=11.552,G24&lt;=2.192,I24&lt;=28.25),"40' open top cao (OOG)",IF(AND(F24&lt;=5.638,I24&lt;=42.1),"20' flat rack (OOG)",IF(AND(F24&lt;=11.652,I24&lt;=49.1),"40' flat rack cao (OOG)","Hàng rời (breakbulk)"))))))))))))))</f>
      </c>
      <c r="O24" s="6"/>
      <c r="P24" s="6"/>
      <c r="Q24" s="10"/>
      <c r="R24" s="10"/>
      <c r="S24" s="6"/>
    </row>
    <row r="25" spans="1:19" x14ac:dyDescent="0.25">
      <c r="A25">
        <v>21</v>
      </c>
      <c r="B25" s="6"/>
      <c r="C25" s="6"/>
      <c r="D25" s="6"/>
      <c r="E25" s="6"/>
      <c r="F25" s="7"/>
      <c r="G25" s="7"/>
      <c r="H25" s="7"/>
      <c r="I25" s="7"/>
      <c r="J25" s="8">
        <f>IF(COUNT(F25:H25)&lt;3,"",F25*G25*H25*IF(E25="",1,E25))</f>
      </c>
      <c r="K25" s="8">
        <f>IF(I25="","",I25*IF(E25="",1,E25))</f>
      </c>
      <c r="L25" s="9">
        <f>IF(COUNT(F25:I25)=0,"",IF(OR(F25&gt;20,G25&gt;2.5,H25&gt;=4.2,I25&gt;48),"Vượt ngưỡng: cần giấy phép lưu hành","Tính cùng xe"))</f>
      </c>
      <c r="M25" s="8">
        <f>IF(H25="","",IF(4.2-H25&lt;=0,"≥ 4,2 m: luôn vượt",4.2-H25))</f>
      </c>
      <c r="N25" s="9">
        <f>IF(COUNT(F25,G25,H25,I25)=0,"",IF(AND(F25&lt;=5.9,G25&lt;=2.34,H25&lt;=2.292,I25&lt;=28.13),"20' thường (20GP)",IF(AND(F25&lt;=12.032,G25&lt;=2.34,H25&lt;=2.292,I25&lt;=28.75),"40' thường (40GP)",IF(AND(F25&lt;=12.032,G25&lt;=2.34,H25&lt;=2.597,I25&lt;=28.6),"40' cao (40HC)",IF(AND(F25&lt;=5.338,G25&lt;=2.23,H25&lt;=2.34,I25&lt;=30.05),"20' open top",IF(AND(F25&lt;=11.552,G25&lt;=2.23,H25&lt;=2.344,I25&lt;=28.45),"40' open top",IF(AND(F25&lt;=11.552,G25&lt;=2.192,H25&lt;=2.649,I25&lt;=28.25),"40' open top cao",IF(AND(F25&lt;=5.638,G25&lt;=2.194,H25&lt;=2.233,I25&lt;=42.1),"20' flat rack",IF(AND(F25&lt;=11.652,G25&lt;=2.245,H25&lt;=2.265,I25&lt;=49.1),"40' flat rack cao",IF(AND(F25&lt;=5.338,G25&lt;=2.23,I25&lt;=30.05),"20' open top (OOG)",IF(AND(F25&lt;=11.552,G25&lt;=2.23,I25&lt;=28.45),"40' open top (OOG)",IF(AND(F25&lt;=11.552,G25&lt;=2.192,I25&lt;=28.25),"40' open top cao (OOG)",IF(AND(F25&lt;=5.638,I25&lt;=42.1),"20' flat rack (OOG)",IF(AND(F25&lt;=11.652,I25&lt;=49.1),"40' flat rack cao (OOG)","Hàng rời (breakbulk)"))))))))))))))</f>
      </c>
      <c r="O25" s="6"/>
      <c r="P25" s="6"/>
      <c r="Q25" s="10"/>
      <c r="R25" s="10"/>
      <c r="S25" s="6"/>
    </row>
    <row r="26" spans="1:19" x14ac:dyDescent="0.25">
      <c r="A26">
        <v>22</v>
      </c>
      <c r="B26" s="6"/>
      <c r="C26" s="6"/>
      <c r="D26" s="6"/>
      <c r="E26" s="6"/>
      <c r="F26" s="7"/>
      <c r="G26" s="7"/>
      <c r="H26" s="7"/>
      <c r="I26" s="7"/>
      <c r="J26" s="8">
        <f>IF(COUNT(F26:H26)&lt;3,"",F26*G26*H26*IF(E26="",1,E26))</f>
      </c>
      <c r="K26" s="8">
        <f>IF(I26="","",I26*IF(E26="",1,E26))</f>
      </c>
      <c r="L26" s="9">
        <f>IF(COUNT(F26:I26)=0,"",IF(OR(F26&gt;20,G26&gt;2.5,H26&gt;=4.2,I26&gt;48),"Vượt ngưỡng: cần giấy phép lưu hành","Tính cùng xe"))</f>
      </c>
      <c r="M26" s="8">
        <f>IF(H26="","",IF(4.2-H26&lt;=0,"≥ 4,2 m: luôn vượt",4.2-H26))</f>
      </c>
      <c r="N26" s="9">
        <f>IF(COUNT(F26,G26,H26,I26)=0,"",IF(AND(F26&lt;=5.9,G26&lt;=2.34,H26&lt;=2.292,I26&lt;=28.13),"20' thường (20GP)",IF(AND(F26&lt;=12.032,G26&lt;=2.34,H26&lt;=2.292,I26&lt;=28.75),"40' thường (40GP)",IF(AND(F26&lt;=12.032,G26&lt;=2.34,H26&lt;=2.597,I26&lt;=28.6),"40' cao (40HC)",IF(AND(F26&lt;=5.338,G26&lt;=2.23,H26&lt;=2.34,I26&lt;=30.05),"20' open top",IF(AND(F26&lt;=11.552,G26&lt;=2.23,H26&lt;=2.344,I26&lt;=28.45),"40' open top",IF(AND(F26&lt;=11.552,G26&lt;=2.192,H26&lt;=2.649,I26&lt;=28.25),"40' open top cao",IF(AND(F26&lt;=5.638,G26&lt;=2.194,H26&lt;=2.233,I26&lt;=42.1),"20' flat rack",IF(AND(F26&lt;=11.652,G26&lt;=2.245,H26&lt;=2.265,I26&lt;=49.1),"40' flat rack cao",IF(AND(F26&lt;=5.338,G26&lt;=2.23,I26&lt;=30.05),"20' open top (OOG)",IF(AND(F26&lt;=11.552,G26&lt;=2.23,I26&lt;=28.45),"40' open top (OOG)",IF(AND(F26&lt;=11.552,G26&lt;=2.192,I26&lt;=28.25),"40' open top cao (OOG)",IF(AND(F26&lt;=5.638,I26&lt;=42.1),"20' flat rack (OOG)",IF(AND(F26&lt;=11.652,I26&lt;=49.1),"40' flat rack cao (OOG)","Hàng rời (breakbulk)"))))))))))))))</f>
      </c>
      <c r="O26" s="6"/>
      <c r="P26" s="6"/>
      <c r="Q26" s="10"/>
      <c r="R26" s="10"/>
      <c r="S26" s="6"/>
    </row>
    <row r="27" spans="1:19" x14ac:dyDescent="0.25">
      <c r="A27">
        <v>23</v>
      </c>
      <c r="B27" s="6"/>
      <c r="C27" s="6"/>
      <c r="D27" s="6"/>
      <c r="E27" s="6"/>
      <c r="F27" s="7"/>
      <c r="G27" s="7"/>
      <c r="H27" s="7"/>
      <c r="I27" s="7"/>
      <c r="J27" s="8">
        <f>IF(COUNT(F27:H27)&lt;3,"",F27*G27*H27*IF(E27="",1,E27))</f>
      </c>
      <c r="K27" s="8">
        <f>IF(I27="","",I27*IF(E27="",1,E27))</f>
      </c>
      <c r="L27" s="9">
        <f>IF(COUNT(F27:I27)=0,"",IF(OR(F27&gt;20,G27&gt;2.5,H27&gt;=4.2,I27&gt;48),"Vượt ngưỡng: cần giấy phép lưu hành","Tính cùng xe"))</f>
      </c>
      <c r="M27" s="8">
        <f>IF(H27="","",IF(4.2-H27&lt;=0,"≥ 4,2 m: luôn vượt",4.2-H27))</f>
      </c>
      <c r="N27" s="9">
        <f>IF(COUNT(F27,G27,H27,I27)=0,"",IF(AND(F27&lt;=5.9,G27&lt;=2.34,H27&lt;=2.292,I27&lt;=28.13),"20' thường (20GP)",IF(AND(F27&lt;=12.032,G27&lt;=2.34,H27&lt;=2.292,I27&lt;=28.75),"40' thường (40GP)",IF(AND(F27&lt;=12.032,G27&lt;=2.34,H27&lt;=2.597,I27&lt;=28.6),"40' cao (40HC)",IF(AND(F27&lt;=5.338,G27&lt;=2.23,H27&lt;=2.34,I27&lt;=30.05),"20' open top",IF(AND(F27&lt;=11.552,G27&lt;=2.23,H27&lt;=2.344,I27&lt;=28.45),"40' open top",IF(AND(F27&lt;=11.552,G27&lt;=2.192,H27&lt;=2.649,I27&lt;=28.25),"40' open top cao",IF(AND(F27&lt;=5.638,G27&lt;=2.194,H27&lt;=2.233,I27&lt;=42.1),"20' flat rack",IF(AND(F27&lt;=11.652,G27&lt;=2.245,H27&lt;=2.265,I27&lt;=49.1),"40' flat rack cao",IF(AND(F27&lt;=5.338,G27&lt;=2.23,I27&lt;=30.05),"20' open top (OOG)",IF(AND(F27&lt;=11.552,G27&lt;=2.23,I27&lt;=28.45),"40' open top (OOG)",IF(AND(F27&lt;=11.552,G27&lt;=2.192,I27&lt;=28.25),"40' open top cao (OOG)",IF(AND(F27&lt;=5.638,I27&lt;=42.1),"20' flat rack (OOG)",IF(AND(F27&lt;=11.652,I27&lt;=49.1),"40' flat rack cao (OOG)","Hàng rời (breakbulk)"))))))))))))))</f>
      </c>
      <c r="O27" s="6"/>
      <c r="P27" s="6"/>
      <c r="Q27" s="10"/>
      <c r="R27" s="10"/>
      <c r="S27" s="6"/>
    </row>
    <row r="28" spans="1:19" x14ac:dyDescent="0.25">
      <c r="A28">
        <v>24</v>
      </c>
      <c r="B28" s="6"/>
      <c r="C28" s="6"/>
      <c r="D28" s="6"/>
      <c r="E28" s="6"/>
      <c r="F28" s="7"/>
      <c r="G28" s="7"/>
      <c r="H28" s="7"/>
      <c r="I28" s="7"/>
      <c r="J28" s="8">
        <f>IF(COUNT(F28:H28)&lt;3,"",F28*G28*H28*IF(E28="",1,E28))</f>
      </c>
      <c r="K28" s="8">
        <f>IF(I28="","",I28*IF(E28="",1,E28))</f>
      </c>
      <c r="L28" s="9">
        <f>IF(COUNT(F28:I28)=0,"",IF(OR(F28&gt;20,G28&gt;2.5,H28&gt;=4.2,I28&gt;48),"Vượt ngưỡng: cần giấy phép lưu hành","Tính cùng xe"))</f>
      </c>
      <c r="M28" s="8">
        <f>IF(H28="","",IF(4.2-H28&lt;=0,"≥ 4,2 m: luôn vượt",4.2-H28))</f>
      </c>
      <c r="N28" s="9">
        <f>IF(COUNT(F28,G28,H28,I28)=0,"",IF(AND(F28&lt;=5.9,G28&lt;=2.34,H28&lt;=2.292,I28&lt;=28.13),"20' thường (20GP)",IF(AND(F28&lt;=12.032,G28&lt;=2.34,H28&lt;=2.292,I28&lt;=28.75),"40' thường (40GP)",IF(AND(F28&lt;=12.032,G28&lt;=2.34,H28&lt;=2.597,I28&lt;=28.6),"40' cao (40HC)",IF(AND(F28&lt;=5.338,G28&lt;=2.23,H28&lt;=2.34,I28&lt;=30.05),"20' open top",IF(AND(F28&lt;=11.552,G28&lt;=2.23,H28&lt;=2.344,I28&lt;=28.45),"40' open top",IF(AND(F28&lt;=11.552,G28&lt;=2.192,H28&lt;=2.649,I28&lt;=28.25),"40' open top cao",IF(AND(F28&lt;=5.638,G28&lt;=2.194,H28&lt;=2.233,I28&lt;=42.1),"20' flat rack",IF(AND(F28&lt;=11.652,G28&lt;=2.245,H28&lt;=2.265,I28&lt;=49.1),"40' flat rack cao",IF(AND(F28&lt;=5.338,G28&lt;=2.23,I28&lt;=30.05),"20' open top (OOG)",IF(AND(F28&lt;=11.552,G28&lt;=2.23,I28&lt;=28.45),"40' open top (OOG)",IF(AND(F28&lt;=11.552,G28&lt;=2.192,I28&lt;=28.25),"40' open top cao (OOG)",IF(AND(F28&lt;=5.638,I28&lt;=42.1),"20' flat rack (OOG)",IF(AND(F28&lt;=11.652,I28&lt;=49.1),"40' flat rack cao (OOG)","Hàng rời (breakbulk)"))))))))))))))</f>
      </c>
      <c r="O28" s="6"/>
      <c r="P28" s="6"/>
      <c r="Q28" s="10"/>
      <c r="R28" s="10"/>
      <c r="S28" s="6"/>
    </row>
    <row r="29" spans="1:19" x14ac:dyDescent="0.25">
      <c r="A29">
        <v>25</v>
      </c>
      <c r="B29" s="6"/>
      <c r="C29" s="6"/>
      <c r="D29" s="6"/>
      <c r="E29" s="6"/>
      <c r="F29" s="7"/>
      <c r="G29" s="7"/>
      <c r="H29" s="7"/>
      <c r="I29" s="7"/>
      <c r="J29" s="8">
        <f>IF(COUNT(F29:H29)&lt;3,"",F29*G29*H29*IF(E29="",1,E29))</f>
      </c>
      <c r="K29" s="8">
        <f>IF(I29="","",I29*IF(E29="",1,E29))</f>
      </c>
      <c r="L29" s="9">
        <f>IF(COUNT(F29:I29)=0,"",IF(OR(F29&gt;20,G29&gt;2.5,H29&gt;=4.2,I29&gt;48),"Vượt ngưỡng: cần giấy phép lưu hành","Tính cùng xe"))</f>
      </c>
      <c r="M29" s="8">
        <f>IF(H29="","",IF(4.2-H29&lt;=0,"≥ 4,2 m: luôn vượt",4.2-H29))</f>
      </c>
      <c r="N29" s="9">
        <f>IF(COUNT(F29,G29,H29,I29)=0,"",IF(AND(F29&lt;=5.9,G29&lt;=2.34,H29&lt;=2.292,I29&lt;=28.13),"20' thường (20GP)",IF(AND(F29&lt;=12.032,G29&lt;=2.34,H29&lt;=2.292,I29&lt;=28.75),"40' thường (40GP)",IF(AND(F29&lt;=12.032,G29&lt;=2.34,H29&lt;=2.597,I29&lt;=28.6),"40' cao (40HC)",IF(AND(F29&lt;=5.338,G29&lt;=2.23,H29&lt;=2.34,I29&lt;=30.05),"20' open top",IF(AND(F29&lt;=11.552,G29&lt;=2.23,H29&lt;=2.344,I29&lt;=28.45),"40' open top",IF(AND(F29&lt;=11.552,G29&lt;=2.192,H29&lt;=2.649,I29&lt;=28.25),"40' open top cao",IF(AND(F29&lt;=5.638,G29&lt;=2.194,H29&lt;=2.233,I29&lt;=42.1),"20' flat rack",IF(AND(F29&lt;=11.652,G29&lt;=2.245,H29&lt;=2.265,I29&lt;=49.1),"40' flat rack cao",IF(AND(F29&lt;=5.338,G29&lt;=2.23,I29&lt;=30.05),"20' open top (OOG)",IF(AND(F29&lt;=11.552,G29&lt;=2.23,I29&lt;=28.45),"40' open top (OOG)",IF(AND(F29&lt;=11.552,G29&lt;=2.192,I29&lt;=28.25),"40' open top cao (OOG)",IF(AND(F29&lt;=5.638,I29&lt;=42.1),"20' flat rack (OOG)",IF(AND(F29&lt;=11.652,I29&lt;=49.1),"40' flat rack cao (OOG)","Hàng rời (breakbulk)"))))))))))))))</f>
      </c>
      <c r="O29" s="6"/>
      <c r="P29" s="6"/>
      <c r="Q29" s="10"/>
      <c r="R29" s="10"/>
      <c r="S29" s="6"/>
    </row>
    <row r="30" spans="1:19" x14ac:dyDescent="0.25">
      <c r="A30">
        <v>26</v>
      </c>
      <c r="B30" s="6"/>
      <c r="C30" s="6"/>
      <c r="D30" s="6"/>
      <c r="E30" s="6"/>
      <c r="F30" s="7"/>
      <c r="G30" s="7"/>
      <c r="H30" s="7"/>
      <c r="I30" s="7"/>
      <c r="J30" s="8">
        <f>IF(COUNT(F30:H30)&lt;3,"",F30*G30*H30*IF(E30="",1,E30))</f>
      </c>
      <c r="K30" s="8">
        <f>IF(I30="","",I30*IF(E30="",1,E30))</f>
      </c>
      <c r="L30" s="9">
        <f>IF(COUNT(F30:I30)=0,"",IF(OR(F30&gt;20,G30&gt;2.5,H30&gt;=4.2,I30&gt;48),"Vượt ngưỡng: cần giấy phép lưu hành","Tính cùng xe"))</f>
      </c>
      <c r="M30" s="8">
        <f>IF(H30="","",IF(4.2-H30&lt;=0,"≥ 4,2 m: luôn vượt",4.2-H30))</f>
      </c>
      <c r="N30" s="9">
        <f>IF(COUNT(F30,G30,H30,I30)=0,"",IF(AND(F30&lt;=5.9,G30&lt;=2.34,H30&lt;=2.292,I30&lt;=28.13),"20' thường (20GP)",IF(AND(F30&lt;=12.032,G30&lt;=2.34,H30&lt;=2.292,I30&lt;=28.75),"40' thường (40GP)",IF(AND(F30&lt;=12.032,G30&lt;=2.34,H30&lt;=2.597,I30&lt;=28.6),"40' cao (40HC)",IF(AND(F30&lt;=5.338,G30&lt;=2.23,H30&lt;=2.34,I30&lt;=30.05),"20' open top",IF(AND(F30&lt;=11.552,G30&lt;=2.23,H30&lt;=2.344,I30&lt;=28.45),"40' open top",IF(AND(F30&lt;=11.552,G30&lt;=2.192,H30&lt;=2.649,I30&lt;=28.25),"40' open top cao",IF(AND(F30&lt;=5.638,G30&lt;=2.194,H30&lt;=2.233,I30&lt;=42.1),"20' flat rack",IF(AND(F30&lt;=11.652,G30&lt;=2.245,H30&lt;=2.265,I30&lt;=49.1),"40' flat rack cao",IF(AND(F30&lt;=5.338,G30&lt;=2.23,I30&lt;=30.05),"20' open top (OOG)",IF(AND(F30&lt;=11.552,G30&lt;=2.23,I30&lt;=28.45),"40' open top (OOG)",IF(AND(F30&lt;=11.552,G30&lt;=2.192,I30&lt;=28.25),"40' open top cao (OOG)",IF(AND(F30&lt;=5.638,I30&lt;=42.1),"20' flat rack (OOG)",IF(AND(F30&lt;=11.652,I30&lt;=49.1),"40' flat rack cao (OOG)","Hàng rời (breakbulk)"))))))))))))))</f>
      </c>
      <c r="O30" s="6"/>
      <c r="P30" s="6"/>
      <c r="Q30" s="10"/>
      <c r="R30" s="10"/>
      <c r="S30" s="6"/>
    </row>
    <row r="31" spans="1:19" x14ac:dyDescent="0.25">
      <c r="A31">
        <v>27</v>
      </c>
      <c r="B31" s="6"/>
      <c r="C31" s="6"/>
      <c r="D31" s="6"/>
      <c r="E31" s="6"/>
      <c r="F31" s="7"/>
      <c r="G31" s="7"/>
      <c r="H31" s="7"/>
      <c r="I31" s="7"/>
      <c r="J31" s="8">
        <f>IF(COUNT(F31:H31)&lt;3,"",F31*G31*H31*IF(E31="",1,E31))</f>
      </c>
      <c r="K31" s="8">
        <f>IF(I31="","",I31*IF(E31="",1,E31))</f>
      </c>
      <c r="L31" s="9">
        <f>IF(COUNT(F31:I31)=0,"",IF(OR(F31&gt;20,G31&gt;2.5,H31&gt;=4.2,I31&gt;48),"Vượt ngưỡng: cần giấy phép lưu hành","Tính cùng xe"))</f>
      </c>
      <c r="M31" s="8">
        <f>IF(H31="","",IF(4.2-H31&lt;=0,"≥ 4,2 m: luôn vượt",4.2-H31))</f>
      </c>
      <c r="N31" s="9">
        <f>IF(COUNT(F31,G31,H31,I31)=0,"",IF(AND(F31&lt;=5.9,G31&lt;=2.34,H31&lt;=2.292,I31&lt;=28.13),"20' thường (20GP)",IF(AND(F31&lt;=12.032,G31&lt;=2.34,H31&lt;=2.292,I31&lt;=28.75),"40' thường (40GP)",IF(AND(F31&lt;=12.032,G31&lt;=2.34,H31&lt;=2.597,I31&lt;=28.6),"40' cao (40HC)",IF(AND(F31&lt;=5.338,G31&lt;=2.23,H31&lt;=2.34,I31&lt;=30.05),"20' open top",IF(AND(F31&lt;=11.552,G31&lt;=2.23,H31&lt;=2.344,I31&lt;=28.45),"40' open top",IF(AND(F31&lt;=11.552,G31&lt;=2.192,H31&lt;=2.649,I31&lt;=28.25),"40' open top cao",IF(AND(F31&lt;=5.638,G31&lt;=2.194,H31&lt;=2.233,I31&lt;=42.1),"20' flat rack",IF(AND(F31&lt;=11.652,G31&lt;=2.245,H31&lt;=2.265,I31&lt;=49.1),"40' flat rack cao",IF(AND(F31&lt;=5.338,G31&lt;=2.23,I31&lt;=30.05),"20' open top (OOG)",IF(AND(F31&lt;=11.552,G31&lt;=2.23,I31&lt;=28.45),"40' open top (OOG)",IF(AND(F31&lt;=11.552,G31&lt;=2.192,I31&lt;=28.25),"40' open top cao (OOG)",IF(AND(F31&lt;=5.638,I31&lt;=42.1),"20' flat rack (OOG)",IF(AND(F31&lt;=11.652,I31&lt;=49.1),"40' flat rack cao (OOG)","Hàng rời (breakbulk)"))))))))))))))</f>
      </c>
      <c r="O31" s="6"/>
      <c r="P31" s="6"/>
      <c r="Q31" s="10"/>
      <c r="R31" s="10"/>
      <c r="S31" s="6"/>
    </row>
    <row r="32" spans="1:19" x14ac:dyDescent="0.25">
      <c r="A32">
        <v>28</v>
      </c>
      <c r="B32" s="6"/>
      <c r="C32" s="6"/>
      <c r="D32" s="6"/>
      <c r="E32" s="6"/>
      <c r="F32" s="7"/>
      <c r="G32" s="7"/>
      <c r="H32" s="7"/>
      <c r="I32" s="7"/>
      <c r="J32" s="8">
        <f>IF(COUNT(F32:H32)&lt;3,"",F32*G32*H32*IF(E32="",1,E32))</f>
      </c>
      <c r="K32" s="8">
        <f>IF(I32="","",I32*IF(E32="",1,E32))</f>
      </c>
      <c r="L32" s="9">
        <f>IF(COUNT(F32:I32)=0,"",IF(OR(F32&gt;20,G32&gt;2.5,H32&gt;=4.2,I32&gt;48),"Vượt ngưỡng: cần giấy phép lưu hành","Tính cùng xe"))</f>
      </c>
      <c r="M32" s="8">
        <f>IF(H32="","",IF(4.2-H32&lt;=0,"≥ 4,2 m: luôn vượt",4.2-H32))</f>
      </c>
      <c r="N32" s="9">
        <f>IF(COUNT(F32,G32,H32,I32)=0,"",IF(AND(F32&lt;=5.9,G32&lt;=2.34,H32&lt;=2.292,I32&lt;=28.13),"20' thường (20GP)",IF(AND(F32&lt;=12.032,G32&lt;=2.34,H32&lt;=2.292,I32&lt;=28.75),"40' thường (40GP)",IF(AND(F32&lt;=12.032,G32&lt;=2.34,H32&lt;=2.597,I32&lt;=28.6),"40' cao (40HC)",IF(AND(F32&lt;=5.338,G32&lt;=2.23,H32&lt;=2.34,I32&lt;=30.05),"20' open top",IF(AND(F32&lt;=11.552,G32&lt;=2.23,H32&lt;=2.344,I32&lt;=28.45),"40' open top",IF(AND(F32&lt;=11.552,G32&lt;=2.192,H32&lt;=2.649,I32&lt;=28.25),"40' open top cao",IF(AND(F32&lt;=5.638,G32&lt;=2.194,H32&lt;=2.233,I32&lt;=42.1),"20' flat rack",IF(AND(F32&lt;=11.652,G32&lt;=2.245,H32&lt;=2.265,I32&lt;=49.1),"40' flat rack cao",IF(AND(F32&lt;=5.338,G32&lt;=2.23,I32&lt;=30.05),"20' open top (OOG)",IF(AND(F32&lt;=11.552,G32&lt;=2.23,I32&lt;=28.45),"40' open top (OOG)",IF(AND(F32&lt;=11.552,G32&lt;=2.192,I32&lt;=28.25),"40' open top cao (OOG)",IF(AND(F32&lt;=5.638,I32&lt;=42.1),"20' flat rack (OOG)",IF(AND(F32&lt;=11.652,I32&lt;=49.1),"40' flat rack cao (OOG)","Hàng rời (breakbulk)"))))))))))))))</f>
      </c>
      <c r="O32" s="6"/>
      <c r="P32" s="6"/>
      <c r="Q32" s="10"/>
      <c r="R32" s="10"/>
      <c r="S32" s="6"/>
    </row>
    <row r="33" spans="1:19" x14ac:dyDescent="0.25">
      <c r="A33">
        <v>29</v>
      </c>
      <c r="B33" s="6"/>
      <c r="C33" s="6"/>
      <c r="D33" s="6"/>
      <c r="E33" s="6"/>
      <c r="F33" s="7"/>
      <c r="G33" s="7"/>
      <c r="H33" s="7"/>
      <c r="I33" s="7"/>
      <c r="J33" s="8">
        <f>IF(COUNT(F33:H33)&lt;3,"",F33*G33*H33*IF(E33="",1,E33))</f>
      </c>
      <c r="K33" s="8">
        <f>IF(I33="","",I33*IF(E33="",1,E33))</f>
      </c>
      <c r="L33" s="9">
        <f>IF(COUNT(F33:I33)=0,"",IF(OR(F33&gt;20,G33&gt;2.5,H33&gt;=4.2,I33&gt;48),"Vượt ngưỡng: cần giấy phép lưu hành","Tính cùng xe"))</f>
      </c>
      <c r="M33" s="8">
        <f>IF(H33="","",IF(4.2-H33&lt;=0,"≥ 4,2 m: luôn vượt",4.2-H33))</f>
      </c>
      <c r="N33" s="9">
        <f>IF(COUNT(F33,G33,H33,I33)=0,"",IF(AND(F33&lt;=5.9,G33&lt;=2.34,H33&lt;=2.292,I33&lt;=28.13),"20' thường (20GP)",IF(AND(F33&lt;=12.032,G33&lt;=2.34,H33&lt;=2.292,I33&lt;=28.75),"40' thường (40GP)",IF(AND(F33&lt;=12.032,G33&lt;=2.34,H33&lt;=2.597,I33&lt;=28.6),"40' cao (40HC)",IF(AND(F33&lt;=5.338,G33&lt;=2.23,H33&lt;=2.34,I33&lt;=30.05),"20' open top",IF(AND(F33&lt;=11.552,G33&lt;=2.23,H33&lt;=2.344,I33&lt;=28.45),"40' open top",IF(AND(F33&lt;=11.552,G33&lt;=2.192,H33&lt;=2.649,I33&lt;=28.25),"40' open top cao",IF(AND(F33&lt;=5.638,G33&lt;=2.194,H33&lt;=2.233,I33&lt;=42.1),"20' flat rack",IF(AND(F33&lt;=11.652,G33&lt;=2.245,H33&lt;=2.265,I33&lt;=49.1),"40' flat rack cao",IF(AND(F33&lt;=5.338,G33&lt;=2.23,I33&lt;=30.05),"20' open top (OOG)",IF(AND(F33&lt;=11.552,G33&lt;=2.23,I33&lt;=28.45),"40' open top (OOG)",IF(AND(F33&lt;=11.552,G33&lt;=2.192,I33&lt;=28.25),"40' open top cao (OOG)",IF(AND(F33&lt;=5.638,I33&lt;=42.1),"20' flat rack (OOG)",IF(AND(F33&lt;=11.652,I33&lt;=49.1),"40' flat rack cao (OOG)","Hàng rời (breakbulk)"))))))))))))))</f>
      </c>
      <c r="O33" s="6"/>
      <c r="P33" s="6"/>
      <c r="Q33" s="10"/>
      <c r="R33" s="10"/>
      <c r="S33" s="6"/>
    </row>
    <row r="34" spans="1:19" x14ac:dyDescent="0.25">
      <c r="A34">
        <v>30</v>
      </c>
      <c r="B34" s="6"/>
      <c r="C34" s="6"/>
      <c r="D34" s="6"/>
      <c r="E34" s="6"/>
      <c r="F34" s="7"/>
      <c r="G34" s="7"/>
      <c r="H34" s="7"/>
      <c r="I34" s="7"/>
      <c r="J34" s="8">
        <f>IF(COUNT(F34:H34)&lt;3,"",F34*G34*H34*IF(E34="",1,E34))</f>
      </c>
      <c r="K34" s="8">
        <f>IF(I34="","",I34*IF(E34="",1,E34))</f>
      </c>
      <c r="L34" s="9">
        <f>IF(COUNT(F34:I34)=0,"",IF(OR(F34&gt;20,G34&gt;2.5,H34&gt;=4.2,I34&gt;48),"Vượt ngưỡng: cần giấy phép lưu hành","Tính cùng xe"))</f>
      </c>
      <c r="M34" s="8">
        <f>IF(H34="","",IF(4.2-H34&lt;=0,"≥ 4,2 m: luôn vượt",4.2-H34))</f>
      </c>
      <c r="N34" s="9">
        <f>IF(COUNT(F34,G34,H34,I34)=0,"",IF(AND(F34&lt;=5.9,G34&lt;=2.34,H34&lt;=2.292,I34&lt;=28.13),"20' thường (20GP)",IF(AND(F34&lt;=12.032,G34&lt;=2.34,H34&lt;=2.292,I34&lt;=28.75),"40' thường (40GP)",IF(AND(F34&lt;=12.032,G34&lt;=2.34,H34&lt;=2.597,I34&lt;=28.6),"40' cao (40HC)",IF(AND(F34&lt;=5.338,G34&lt;=2.23,H34&lt;=2.34,I34&lt;=30.05),"20' open top",IF(AND(F34&lt;=11.552,G34&lt;=2.23,H34&lt;=2.344,I34&lt;=28.45),"40' open top",IF(AND(F34&lt;=11.552,G34&lt;=2.192,H34&lt;=2.649,I34&lt;=28.25),"40' open top cao",IF(AND(F34&lt;=5.638,G34&lt;=2.194,H34&lt;=2.233,I34&lt;=42.1),"20' flat rack",IF(AND(F34&lt;=11.652,G34&lt;=2.245,H34&lt;=2.265,I34&lt;=49.1),"40' flat rack cao",IF(AND(F34&lt;=5.338,G34&lt;=2.23,I34&lt;=30.05),"20' open top (OOG)",IF(AND(F34&lt;=11.552,G34&lt;=2.23,I34&lt;=28.45),"40' open top (OOG)",IF(AND(F34&lt;=11.552,G34&lt;=2.192,I34&lt;=28.25),"40' open top cao (OOG)",IF(AND(F34&lt;=5.638,I34&lt;=42.1),"20' flat rack (OOG)",IF(AND(F34&lt;=11.652,I34&lt;=49.1),"40' flat rack cao (OOG)","Hàng rời (breakbulk)"))))))))))))))</f>
      </c>
      <c r="O34" s="6"/>
      <c r="P34" s="6"/>
      <c r="Q34" s="10"/>
      <c r="R34" s="10"/>
      <c r="S34" s="6"/>
    </row>
    <row r="35" spans="1:19" x14ac:dyDescent="0.25">
      <c r="A35">
        <v>31</v>
      </c>
      <c r="B35" s="6"/>
      <c r="C35" s="6"/>
      <c r="D35" s="6"/>
      <c r="E35" s="6"/>
      <c r="F35" s="7"/>
      <c r="G35" s="7"/>
      <c r="H35" s="7"/>
      <c r="I35" s="7"/>
      <c r="J35" s="8">
        <f>IF(COUNT(F35:H35)&lt;3,"",F35*G35*H35*IF(E35="",1,E35))</f>
      </c>
      <c r="K35" s="8">
        <f>IF(I35="","",I35*IF(E35="",1,E35))</f>
      </c>
      <c r="L35" s="9">
        <f>IF(COUNT(F35:I35)=0,"",IF(OR(F35&gt;20,G35&gt;2.5,H35&gt;=4.2,I35&gt;48),"Vượt ngưỡng: cần giấy phép lưu hành","Tính cùng xe"))</f>
      </c>
      <c r="M35" s="8">
        <f>IF(H35="","",IF(4.2-H35&lt;=0,"≥ 4,2 m: luôn vượt",4.2-H35))</f>
      </c>
      <c r="N35" s="9">
        <f>IF(COUNT(F35,G35,H35,I35)=0,"",IF(AND(F35&lt;=5.9,G35&lt;=2.34,H35&lt;=2.292,I35&lt;=28.13),"20' thường (20GP)",IF(AND(F35&lt;=12.032,G35&lt;=2.34,H35&lt;=2.292,I35&lt;=28.75),"40' thường (40GP)",IF(AND(F35&lt;=12.032,G35&lt;=2.34,H35&lt;=2.597,I35&lt;=28.6),"40' cao (40HC)",IF(AND(F35&lt;=5.338,G35&lt;=2.23,H35&lt;=2.34,I35&lt;=30.05),"20' open top",IF(AND(F35&lt;=11.552,G35&lt;=2.23,H35&lt;=2.344,I35&lt;=28.45),"40' open top",IF(AND(F35&lt;=11.552,G35&lt;=2.192,H35&lt;=2.649,I35&lt;=28.25),"40' open top cao",IF(AND(F35&lt;=5.638,G35&lt;=2.194,H35&lt;=2.233,I35&lt;=42.1),"20' flat rack",IF(AND(F35&lt;=11.652,G35&lt;=2.245,H35&lt;=2.265,I35&lt;=49.1),"40' flat rack cao",IF(AND(F35&lt;=5.338,G35&lt;=2.23,I35&lt;=30.05),"20' open top (OOG)",IF(AND(F35&lt;=11.552,G35&lt;=2.23,I35&lt;=28.45),"40' open top (OOG)",IF(AND(F35&lt;=11.552,G35&lt;=2.192,I35&lt;=28.25),"40' open top cao (OOG)",IF(AND(F35&lt;=5.638,I35&lt;=42.1),"20' flat rack (OOG)",IF(AND(F35&lt;=11.652,I35&lt;=49.1),"40' flat rack cao (OOG)","Hàng rời (breakbulk)"))))))))))))))</f>
      </c>
      <c r="O35" s="6"/>
      <c r="P35" s="6"/>
      <c r="Q35" s="10"/>
      <c r="R35" s="10"/>
      <c r="S35" s="6"/>
    </row>
    <row r="36" spans="1:19" x14ac:dyDescent="0.25">
      <c r="A36">
        <v>32</v>
      </c>
      <c r="B36" s="6"/>
      <c r="C36" s="6"/>
      <c r="D36" s="6"/>
      <c r="E36" s="6"/>
      <c r="F36" s="7"/>
      <c r="G36" s="7"/>
      <c r="H36" s="7"/>
      <c r="I36" s="7"/>
      <c r="J36" s="8">
        <f>IF(COUNT(F36:H36)&lt;3,"",F36*G36*H36*IF(E36="",1,E36))</f>
      </c>
      <c r="K36" s="8">
        <f>IF(I36="","",I36*IF(E36="",1,E36))</f>
      </c>
      <c r="L36" s="9">
        <f>IF(COUNT(F36:I36)=0,"",IF(OR(F36&gt;20,G36&gt;2.5,H36&gt;=4.2,I36&gt;48),"Vượt ngưỡng: cần giấy phép lưu hành","Tính cùng xe"))</f>
      </c>
      <c r="M36" s="8">
        <f>IF(H36="","",IF(4.2-H36&lt;=0,"≥ 4,2 m: luôn vượt",4.2-H36))</f>
      </c>
      <c r="N36" s="9">
        <f>IF(COUNT(F36,G36,H36,I36)=0,"",IF(AND(F36&lt;=5.9,G36&lt;=2.34,H36&lt;=2.292,I36&lt;=28.13),"20' thường (20GP)",IF(AND(F36&lt;=12.032,G36&lt;=2.34,H36&lt;=2.292,I36&lt;=28.75),"40' thường (40GP)",IF(AND(F36&lt;=12.032,G36&lt;=2.34,H36&lt;=2.597,I36&lt;=28.6),"40' cao (40HC)",IF(AND(F36&lt;=5.338,G36&lt;=2.23,H36&lt;=2.34,I36&lt;=30.05),"20' open top",IF(AND(F36&lt;=11.552,G36&lt;=2.23,H36&lt;=2.344,I36&lt;=28.45),"40' open top",IF(AND(F36&lt;=11.552,G36&lt;=2.192,H36&lt;=2.649,I36&lt;=28.25),"40' open top cao",IF(AND(F36&lt;=5.638,G36&lt;=2.194,H36&lt;=2.233,I36&lt;=42.1),"20' flat rack",IF(AND(F36&lt;=11.652,G36&lt;=2.245,H36&lt;=2.265,I36&lt;=49.1),"40' flat rack cao",IF(AND(F36&lt;=5.338,G36&lt;=2.23,I36&lt;=30.05),"20' open top (OOG)",IF(AND(F36&lt;=11.552,G36&lt;=2.23,I36&lt;=28.45),"40' open top (OOG)",IF(AND(F36&lt;=11.552,G36&lt;=2.192,I36&lt;=28.25),"40' open top cao (OOG)",IF(AND(F36&lt;=5.638,I36&lt;=42.1),"20' flat rack (OOG)",IF(AND(F36&lt;=11.652,I36&lt;=49.1),"40' flat rack cao (OOG)","Hàng rời (breakbulk)"))))))))))))))</f>
      </c>
      <c r="O36" s="6"/>
      <c r="P36" s="6"/>
      <c r="Q36" s="10"/>
      <c r="R36" s="10"/>
      <c r="S36" s="6"/>
    </row>
    <row r="37" spans="1:19" x14ac:dyDescent="0.25">
      <c r="A37">
        <v>33</v>
      </c>
      <c r="B37" s="6"/>
      <c r="C37" s="6"/>
      <c r="D37" s="6"/>
      <c r="E37" s="6"/>
      <c r="F37" s="7"/>
      <c r="G37" s="7"/>
      <c r="H37" s="7"/>
      <c r="I37" s="7"/>
      <c r="J37" s="8">
        <f>IF(COUNT(F37:H37)&lt;3,"",F37*G37*H37*IF(E37="",1,E37))</f>
      </c>
      <c r="K37" s="8">
        <f>IF(I37="","",I37*IF(E37="",1,E37))</f>
      </c>
      <c r="L37" s="9">
        <f>IF(COUNT(F37:I37)=0,"",IF(OR(F37&gt;20,G37&gt;2.5,H37&gt;=4.2,I37&gt;48),"Vượt ngưỡng: cần giấy phép lưu hành","Tính cùng xe"))</f>
      </c>
      <c r="M37" s="8">
        <f>IF(H37="","",IF(4.2-H37&lt;=0,"≥ 4,2 m: luôn vượt",4.2-H37))</f>
      </c>
      <c r="N37" s="9">
        <f>IF(COUNT(F37,G37,H37,I37)=0,"",IF(AND(F37&lt;=5.9,G37&lt;=2.34,H37&lt;=2.292,I37&lt;=28.13),"20' thường (20GP)",IF(AND(F37&lt;=12.032,G37&lt;=2.34,H37&lt;=2.292,I37&lt;=28.75),"40' thường (40GP)",IF(AND(F37&lt;=12.032,G37&lt;=2.34,H37&lt;=2.597,I37&lt;=28.6),"40' cao (40HC)",IF(AND(F37&lt;=5.338,G37&lt;=2.23,H37&lt;=2.34,I37&lt;=30.05),"20' open top",IF(AND(F37&lt;=11.552,G37&lt;=2.23,H37&lt;=2.344,I37&lt;=28.45),"40' open top",IF(AND(F37&lt;=11.552,G37&lt;=2.192,H37&lt;=2.649,I37&lt;=28.25),"40' open top cao",IF(AND(F37&lt;=5.638,G37&lt;=2.194,H37&lt;=2.233,I37&lt;=42.1),"20' flat rack",IF(AND(F37&lt;=11.652,G37&lt;=2.245,H37&lt;=2.265,I37&lt;=49.1),"40' flat rack cao",IF(AND(F37&lt;=5.338,G37&lt;=2.23,I37&lt;=30.05),"20' open top (OOG)",IF(AND(F37&lt;=11.552,G37&lt;=2.23,I37&lt;=28.45),"40' open top (OOG)",IF(AND(F37&lt;=11.552,G37&lt;=2.192,I37&lt;=28.25),"40' open top cao (OOG)",IF(AND(F37&lt;=5.638,I37&lt;=42.1),"20' flat rack (OOG)",IF(AND(F37&lt;=11.652,I37&lt;=49.1),"40' flat rack cao (OOG)","Hàng rời (breakbulk)"))))))))))))))</f>
      </c>
      <c r="O37" s="6"/>
      <c r="P37" s="6"/>
      <c r="Q37" s="10"/>
      <c r="R37" s="10"/>
      <c r="S37" s="6"/>
    </row>
    <row r="38" spans="1:19" x14ac:dyDescent="0.25">
      <c r="A38">
        <v>34</v>
      </c>
      <c r="B38" s="6"/>
      <c r="C38" s="6"/>
      <c r="D38" s="6"/>
      <c r="E38" s="6"/>
      <c r="F38" s="7"/>
      <c r="G38" s="7"/>
      <c r="H38" s="7"/>
      <c r="I38" s="7"/>
      <c r="J38" s="8">
        <f>IF(COUNT(F38:H38)&lt;3,"",F38*G38*H38*IF(E38="",1,E38))</f>
      </c>
      <c r="K38" s="8">
        <f>IF(I38="","",I38*IF(E38="",1,E38))</f>
      </c>
      <c r="L38" s="9">
        <f>IF(COUNT(F38:I38)=0,"",IF(OR(F38&gt;20,G38&gt;2.5,H38&gt;=4.2,I38&gt;48),"Vượt ngưỡng: cần giấy phép lưu hành","Tính cùng xe"))</f>
      </c>
      <c r="M38" s="8">
        <f>IF(H38="","",IF(4.2-H38&lt;=0,"≥ 4,2 m: luôn vượt",4.2-H38))</f>
      </c>
      <c r="N38" s="9">
        <f>IF(COUNT(F38,G38,H38,I38)=0,"",IF(AND(F38&lt;=5.9,G38&lt;=2.34,H38&lt;=2.292,I38&lt;=28.13),"20' thường (20GP)",IF(AND(F38&lt;=12.032,G38&lt;=2.34,H38&lt;=2.292,I38&lt;=28.75),"40' thường (40GP)",IF(AND(F38&lt;=12.032,G38&lt;=2.34,H38&lt;=2.597,I38&lt;=28.6),"40' cao (40HC)",IF(AND(F38&lt;=5.338,G38&lt;=2.23,H38&lt;=2.34,I38&lt;=30.05),"20' open top",IF(AND(F38&lt;=11.552,G38&lt;=2.23,H38&lt;=2.344,I38&lt;=28.45),"40' open top",IF(AND(F38&lt;=11.552,G38&lt;=2.192,H38&lt;=2.649,I38&lt;=28.25),"40' open top cao",IF(AND(F38&lt;=5.638,G38&lt;=2.194,H38&lt;=2.233,I38&lt;=42.1),"20' flat rack",IF(AND(F38&lt;=11.652,G38&lt;=2.245,H38&lt;=2.265,I38&lt;=49.1),"40' flat rack cao",IF(AND(F38&lt;=5.338,G38&lt;=2.23,I38&lt;=30.05),"20' open top (OOG)",IF(AND(F38&lt;=11.552,G38&lt;=2.23,I38&lt;=28.45),"40' open top (OOG)",IF(AND(F38&lt;=11.552,G38&lt;=2.192,I38&lt;=28.25),"40' open top cao (OOG)",IF(AND(F38&lt;=5.638,I38&lt;=42.1),"20' flat rack (OOG)",IF(AND(F38&lt;=11.652,I38&lt;=49.1),"40' flat rack cao (OOG)","Hàng rời (breakbulk)"))))))))))))))</f>
      </c>
      <c r="O38" s="6"/>
      <c r="P38" s="6"/>
      <c r="Q38" s="10"/>
      <c r="R38" s="10"/>
      <c r="S38" s="6"/>
    </row>
    <row r="39" spans="1:19" x14ac:dyDescent="0.25">
      <c r="A39">
        <v>35</v>
      </c>
      <c r="B39" s="6"/>
      <c r="C39" s="6"/>
      <c r="D39" s="6"/>
      <c r="E39" s="6"/>
      <c r="F39" s="7"/>
      <c r="G39" s="7"/>
      <c r="H39" s="7"/>
      <c r="I39" s="7"/>
      <c r="J39" s="8">
        <f>IF(COUNT(F39:H39)&lt;3,"",F39*G39*H39*IF(E39="",1,E39))</f>
      </c>
      <c r="K39" s="8">
        <f>IF(I39="","",I39*IF(E39="",1,E39))</f>
      </c>
      <c r="L39" s="9">
        <f>IF(COUNT(F39:I39)=0,"",IF(OR(F39&gt;20,G39&gt;2.5,H39&gt;=4.2,I39&gt;48),"Vượt ngưỡng: cần giấy phép lưu hành","Tính cùng xe"))</f>
      </c>
      <c r="M39" s="8">
        <f>IF(H39="","",IF(4.2-H39&lt;=0,"≥ 4,2 m: luôn vượt",4.2-H39))</f>
      </c>
      <c r="N39" s="9">
        <f>IF(COUNT(F39,G39,H39,I39)=0,"",IF(AND(F39&lt;=5.9,G39&lt;=2.34,H39&lt;=2.292,I39&lt;=28.13),"20' thường (20GP)",IF(AND(F39&lt;=12.032,G39&lt;=2.34,H39&lt;=2.292,I39&lt;=28.75),"40' thường (40GP)",IF(AND(F39&lt;=12.032,G39&lt;=2.34,H39&lt;=2.597,I39&lt;=28.6),"40' cao (40HC)",IF(AND(F39&lt;=5.338,G39&lt;=2.23,H39&lt;=2.34,I39&lt;=30.05),"20' open top",IF(AND(F39&lt;=11.552,G39&lt;=2.23,H39&lt;=2.344,I39&lt;=28.45),"40' open top",IF(AND(F39&lt;=11.552,G39&lt;=2.192,H39&lt;=2.649,I39&lt;=28.25),"40' open top cao",IF(AND(F39&lt;=5.638,G39&lt;=2.194,H39&lt;=2.233,I39&lt;=42.1),"20' flat rack",IF(AND(F39&lt;=11.652,G39&lt;=2.245,H39&lt;=2.265,I39&lt;=49.1),"40' flat rack cao",IF(AND(F39&lt;=5.338,G39&lt;=2.23,I39&lt;=30.05),"20' open top (OOG)",IF(AND(F39&lt;=11.552,G39&lt;=2.23,I39&lt;=28.45),"40' open top (OOG)",IF(AND(F39&lt;=11.552,G39&lt;=2.192,I39&lt;=28.25),"40' open top cao (OOG)",IF(AND(F39&lt;=5.638,I39&lt;=42.1),"20' flat rack (OOG)",IF(AND(F39&lt;=11.652,I39&lt;=49.1),"40' flat rack cao (OOG)","Hàng rời (breakbulk)"))))))))))))))</f>
      </c>
      <c r="O39" s="6"/>
      <c r="P39" s="6"/>
      <c r="Q39" s="10"/>
      <c r="R39" s="10"/>
      <c r="S39" s="6"/>
    </row>
    <row r="40" spans="1:19" x14ac:dyDescent="0.25">
      <c r="A40">
        <v>36</v>
      </c>
      <c r="B40" s="6"/>
      <c r="C40" s="6"/>
      <c r="D40" s="6"/>
      <c r="E40" s="6"/>
      <c r="F40" s="7"/>
      <c r="G40" s="7"/>
      <c r="H40" s="7"/>
      <c r="I40" s="7"/>
      <c r="J40" s="8">
        <f>IF(COUNT(F40:H40)&lt;3,"",F40*G40*H40*IF(E40="",1,E40))</f>
      </c>
      <c r="K40" s="8">
        <f>IF(I40="","",I40*IF(E40="",1,E40))</f>
      </c>
      <c r="L40" s="9">
        <f>IF(COUNT(F40:I40)=0,"",IF(OR(F40&gt;20,G40&gt;2.5,H40&gt;=4.2,I40&gt;48),"Vượt ngưỡng: cần giấy phép lưu hành","Tính cùng xe"))</f>
      </c>
      <c r="M40" s="8">
        <f>IF(H40="","",IF(4.2-H40&lt;=0,"≥ 4,2 m: luôn vượt",4.2-H40))</f>
      </c>
      <c r="N40" s="9">
        <f>IF(COUNT(F40,G40,H40,I40)=0,"",IF(AND(F40&lt;=5.9,G40&lt;=2.34,H40&lt;=2.292,I40&lt;=28.13),"20' thường (20GP)",IF(AND(F40&lt;=12.032,G40&lt;=2.34,H40&lt;=2.292,I40&lt;=28.75),"40' thường (40GP)",IF(AND(F40&lt;=12.032,G40&lt;=2.34,H40&lt;=2.597,I40&lt;=28.6),"40' cao (40HC)",IF(AND(F40&lt;=5.338,G40&lt;=2.23,H40&lt;=2.34,I40&lt;=30.05),"20' open top",IF(AND(F40&lt;=11.552,G40&lt;=2.23,H40&lt;=2.344,I40&lt;=28.45),"40' open top",IF(AND(F40&lt;=11.552,G40&lt;=2.192,H40&lt;=2.649,I40&lt;=28.25),"40' open top cao",IF(AND(F40&lt;=5.638,G40&lt;=2.194,H40&lt;=2.233,I40&lt;=42.1),"20' flat rack",IF(AND(F40&lt;=11.652,G40&lt;=2.245,H40&lt;=2.265,I40&lt;=49.1),"40' flat rack cao",IF(AND(F40&lt;=5.338,G40&lt;=2.23,I40&lt;=30.05),"20' open top (OOG)",IF(AND(F40&lt;=11.552,G40&lt;=2.23,I40&lt;=28.45),"40' open top (OOG)",IF(AND(F40&lt;=11.552,G40&lt;=2.192,I40&lt;=28.25),"40' open top cao (OOG)",IF(AND(F40&lt;=5.638,I40&lt;=42.1),"20' flat rack (OOG)",IF(AND(F40&lt;=11.652,I40&lt;=49.1),"40' flat rack cao (OOG)","Hàng rời (breakbulk)"))))))))))))))</f>
      </c>
      <c r="O40" s="6"/>
      <c r="P40" s="6"/>
      <c r="Q40" s="10"/>
      <c r="R40" s="10"/>
      <c r="S40" s="6"/>
    </row>
    <row r="41" spans="1:19" x14ac:dyDescent="0.25">
      <c r="A41">
        <v>37</v>
      </c>
      <c r="B41" s="6"/>
      <c r="C41" s="6"/>
      <c r="D41" s="6"/>
      <c r="E41" s="6"/>
      <c r="F41" s="7"/>
      <c r="G41" s="7"/>
      <c r="H41" s="7"/>
      <c r="I41" s="7"/>
      <c r="J41" s="8">
        <f>IF(COUNT(F41:H41)&lt;3,"",F41*G41*H41*IF(E41="",1,E41))</f>
      </c>
      <c r="K41" s="8">
        <f>IF(I41="","",I41*IF(E41="",1,E41))</f>
      </c>
      <c r="L41" s="9">
        <f>IF(COUNT(F41:I41)=0,"",IF(OR(F41&gt;20,G41&gt;2.5,H41&gt;=4.2,I41&gt;48),"Vượt ngưỡng: cần giấy phép lưu hành","Tính cùng xe"))</f>
      </c>
      <c r="M41" s="8">
        <f>IF(H41="","",IF(4.2-H41&lt;=0,"≥ 4,2 m: luôn vượt",4.2-H41))</f>
      </c>
      <c r="N41" s="9">
        <f>IF(COUNT(F41,G41,H41,I41)=0,"",IF(AND(F41&lt;=5.9,G41&lt;=2.34,H41&lt;=2.292,I41&lt;=28.13),"20' thường (20GP)",IF(AND(F41&lt;=12.032,G41&lt;=2.34,H41&lt;=2.292,I41&lt;=28.75),"40' thường (40GP)",IF(AND(F41&lt;=12.032,G41&lt;=2.34,H41&lt;=2.597,I41&lt;=28.6),"40' cao (40HC)",IF(AND(F41&lt;=5.338,G41&lt;=2.23,H41&lt;=2.34,I41&lt;=30.05),"20' open top",IF(AND(F41&lt;=11.552,G41&lt;=2.23,H41&lt;=2.344,I41&lt;=28.45),"40' open top",IF(AND(F41&lt;=11.552,G41&lt;=2.192,H41&lt;=2.649,I41&lt;=28.25),"40' open top cao",IF(AND(F41&lt;=5.638,G41&lt;=2.194,H41&lt;=2.233,I41&lt;=42.1),"20' flat rack",IF(AND(F41&lt;=11.652,G41&lt;=2.245,H41&lt;=2.265,I41&lt;=49.1),"40' flat rack cao",IF(AND(F41&lt;=5.338,G41&lt;=2.23,I41&lt;=30.05),"20' open top (OOG)",IF(AND(F41&lt;=11.552,G41&lt;=2.23,I41&lt;=28.45),"40' open top (OOG)",IF(AND(F41&lt;=11.552,G41&lt;=2.192,I41&lt;=28.25),"40' open top cao (OOG)",IF(AND(F41&lt;=5.638,I41&lt;=42.1),"20' flat rack (OOG)",IF(AND(F41&lt;=11.652,I41&lt;=49.1),"40' flat rack cao (OOG)","Hàng rời (breakbulk)"))))))))))))))</f>
      </c>
      <c r="O41" s="6"/>
      <c r="P41" s="6"/>
      <c r="Q41" s="10"/>
      <c r="R41" s="10"/>
      <c r="S41" s="6"/>
    </row>
    <row r="42" spans="1:19" x14ac:dyDescent="0.25">
      <c r="A42">
        <v>38</v>
      </c>
      <c r="B42" s="6"/>
      <c r="C42" s="6"/>
      <c r="D42" s="6"/>
      <c r="E42" s="6"/>
      <c r="F42" s="7"/>
      <c r="G42" s="7"/>
      <c r="H42" s="7"/>
      <c r="I42" s="7"/>
      <c r="J42" s="8">
        <f>IF(COUNT(F42:H42)&lt;3,"",F42*G42*H42*IF(E42="",1,E42))</f>
      </c>
      <c r="K42" s="8">
        <f>IF(I42="","",I42*IF(E42="",1,E42))</f>
      </c>
      <c r="L42" s="9">
        <f>IF(COUNT(F42:I42)=0,"",IF(OR(F42&gt;20,G42&gt;2.5,H42&gt;=4.2,I42&gt;48),"Vượt ngưỡng: cần giấy phép lưu hành","Tính cùng xe"))</f>
      </c>
      <c r="M42" s="8">
        <f>IF(H42="","",IF(4.2-H42&lt;=0,"≥ 4,2 m: luôn vượt",4.2-H42))</f>
      </c>
      <c r="N42" s="9">
        <f>IF(COUNT(F42,G42,H42,I42)=0,"",IF(AND(F42&lt;=5.9,G42&lt;=2.34,H42&lt;=2.292,I42&lt;=28.13),"20' thường (20GP)",IF(AND(F42&lt;=12.032,G42&lt;=2.34,H42&lt;=2.292,I42&lt;=28.75),"40' thường (40GP)",IF(AND(F42&lt;=12.032,G42&lt;=2.34,H42&lt;=2.597,I42&lt;=28.6),"40' cao (40HC)",IF(AND(F42&lt;=5.338,G42&lt;=2.23,H42&lt;=2.34,I42&lt;=30.05),"20' open top",IF(AND(F42&lt;=11.552,G42&lt;=2.23,H42&lt;=2.344,I42&lt;=28.45),"40' open top",IF(AND(F42&lt;=11.552,G42&lt;=2.192,H42&lt;=2.649,I42&lt;=28.25),"40' open top cao",IF(AND(F42&lt;=5.638,G42&lt;=2.194,H42&lt;=2.233,I42&lt;=42.1),"20' flat rack",IF(AND(F42&lt;=11.652,G42&lt;=2.245,H42&lt;=2.265,I42&lt;=49.1),"40' flat rack cao",IF(AND(F42&lt;=5.338,G42&lt;=2.23,I42&lt;=30.05),"20' open top (OOG)",IF(AND(F42&lt;=11.552,G42&lt;=2.23,I42&lt;=28.45),"40' open top (OOG)",IF(AND(F42&lt;=11.552,G42&lt;=2.192,I42&lt;=28.25),"40' open top cao (OOG)",IF(AND(F42&lt;=5.638,I42&lt;=42.1),"20' flat rack (OOG)",IF(AND(F42&lt;=11.652,I42&lt;=49.1),"40' flat rack cao (OOG)","Hàng rời (breakbulk)"))))))))))))))</f>
      </c>
      <c r="O42" s="6"/>
      <c r="P42" s="6"/>
      <c r="Q42" s="10"/>
      <c r="R42" s="10"/>
      <c r="S42" s="6"/>
    </row>
    <row r="43" spans="1:19" x14ac:dyDescent="0.25">
      <c r="A43">
        <v>39</v>
      </c>
      <c r="B43" s="6"/>
      <c r="C43" s="6"/>
      <c r="D43" s="6"/>
      <c r="E43" s="6"/>
      <c r="F43" s="7"/>
      <c r="G43" s="7"/>
      <c r="H43" s="7"/>
      <c r="I43" s="7"/>
      <c r="J43" s="8">
        <f>IF(COUNT(F43:H43)&lt;3,"",F43*G43*H43*IF(E43="",1,E43))</f>
      </c>
      <c r="K43" s="8">
        <f>IF(I43="","",I43*IF(E43="",1,E43))</f>
      </c>
      <c r="L43" s="9">
        <f>IF(COUNT(F43:I43)=0,"",IF(OR(F43&gt;20,G43&gt;2.5,H43&gt;=4.2,I43&gt;48),"Vượt ngưỡng: cần giấy phép lưu hành","Tính cùng xe"))</f>
      </c>
      <c r="M43" s="8">
        <f>IF(H43="","",IF(4.2-H43&lt;=0,"≥ 4,2 m: luôn vượt",4.2-H43))</f>
      </c>
      <c r="N43" s="9">
        <f>IF(COUNT(F43,G43,H43,I43)=0,"",IF(AND(F43&lt;=5.9,G43&lt;=2.34,H43&lt;=2.292,I43&lt;=28.13),"20' thường (20GP)",IF(AND(F43&lt;=12.032,G43&lt;=2.34,H43&lt;=2.292,I43&lt;=28.75),"40' thường (40GP)",IF(AND(F43&lt;=12.032,G43&lt;=2.34,H43&lt;=2.597,I43&lt;=28.6),"40' cao (40HC)",IF(AND(F43&lt;=5.338,G43&lt;=2.23,H43&lt;=2.34,I43&lt;=30.05),"20' open top",IF(AND(F43&lt;=11.552,G43&lt;=2.23,H43&lt;=2.344,I43&lt;=28.45),"40' open top",IF(AND(F43&lt;=11.552,G43&lt;=2.192,H43&lt;=2.649,I43&lt;=28.25),"40' open top cao",IF(AND(F43&lt;=5.638,G43&lt;=2.194,H43&lt;=2.233,I43&lt;=42.1),"20' flat rack",IF(AND(F43&lt;=11.652,G43&lt;=2.245,H43&lt;=2.265,I43&lt;=49.1),"40' flat rack cao",IF(AND(F43&lt;=5.338,G43&lt;=2.23,I43&lt;=30.05),"20' open top (OOG)",IF(AND(F43&lt;=11.552,G43&lt;=2.23,I43&lt;=28.45),"40' open top (OOG)",IF(AND(F43&lt;=11.552,G43&lt;=2.192,I43&lt;=28.25),"40' open top cao (OOG)",IF(AND(F43&lt;=5.638,I43&lt;=42.1),"20' flat rack (OOG)",IF(AND(F43&lt;=11.652,I43&lt;=49.1),"40' flat rack cao (OOG)","Hàng rời (breakbulk)"))))))))))))))</f>
      </c>
      <c r="O43" s="6"/>
      <c r="P43" s="6"/>
      <c r="Q43" s="10"/>
      <c r="R43" s="10"/>
      <c r="S43" s="6"/>
    </row>
    <row r="44" spans="1:19" x14ac:dyDescent="0.25">
      <c r="A44">
        <v>40</v>
      </c>
      <c r="B44" s="6"/>
      <c r="C44" s="6"/>
      <c r="D44" s="6"/>
      <c r="E44" s="6"/>
      <c r="F44" s="7"/>
      <c r="G44" s="7"/>
      <c r="H44" s="7"/>
      <c r="I44" s="7"/>
      <c r="J44" s="8">
        <f>IF(COUNT(F44:H44)&lt;3,"",F44*G44*H44*IF(E44="",1,E44))</f>
      </c>
      <c r="K44" s="8">
        <f>IF(I44="","",I44*IF(E44="",1,E44))</f>
      </c>
      <c r="L44" s="9">
        <f>IF(COUNT(F44:I44)=0,"",IF(OR(F44&gt;20,G44&gt;2.5,H44&gt;=4.2,I44&gt;48),"Vượt ngưỡng: cần giấy phép lưu hành","Tính cùng xe"))</f>
      </c>
      <c r="M44" s="8">
        <f>IF(H44="","",IF(4.2-H44&lt;=0,"≥ 4,2 m: luôn vượt",4.2-H44))</f>
      </c>
      <c r="N44" s="9">
        <f>IF(COUNT(F44,G44,H44,I44)=0,"",IF(AND(F44&lt;=5.9,G44&lt;=2.34,H44&lt;=2.292,I44&lt;=28.13),"20' thường (20GP)",IF(AND(F44&lt;=12.032,G44&lt;=2.34,H44&lt;=2.292,I44&lt;=28.75),"40' thường (40GP)",IF(AND(F44&lt;=12.032,G44&lt;=2.34,H44&lt;=2.597,I44&lt;=28.6),"40' cao (40HC)",IF(AND(F44&lt;=5.338,G44&lt;=2.23,H44&lt;=2.34,I44&lt;=30.05),"20' open top",IF(AND(F44&lt;=11.552,G44&lt;=2.23,H44&lt;=2.344,I44&lt;=28.45),"40' open top",IF(AND(F44&lt;=11.552,G44&lt;=2.192,H44&lt;=2.649,I44&lt;=28.25),"40' open top cao",IF(AND(F44&lt;=5.638,G44&lt;=2.194,H44&lt;=2.233,I44&lt;=42.1),"20' flat rack",IF(AND(F44&lt;=11.652,G44&lt;=2.245,H44&lt;=2.265,I44&lt;=49.1),"40' flat rack cao",IF(AND(F44&lt;=5.338,G44&lt;=2.23,I44&lt;=30.05),"20' open top (OOG)",IF(AND(F44&lt;=11.552,G44&lt;=2.23,I44&lt;=28.45),"40' open top (OOG)",IF(AND(F44&lt;=11.552,G44&lt;=2.192,I44&lt;=28.25),"40' open top cao (OOG)",IF(AND(F44&lt;=5.638,I44&lt;=42.1),"20' flat rack (OOG)",IF(AND(F44&lt;=11.652,I44&lt;=49.1),"40' flat rack cao (OOG)","Hàng rời (breakbulk)"))))))))))))))</f>
      </c>
      <c r="O44" s="6"/>
      <c r="P44" s="6"/>
      <c r="Q44" s="10"/>
      <c r="R44" s="10"/>
      <c r="S44" s="6"/>
    </row>
    <row r="45" spans="1:19" x14ac:dyDescent="0.25">
      <c r="A45">
        <v>41</v>
      </c>
      <c r="B45" s="6"/>
      <c r="C45" s="6"/>
      <c r="D45" s="6"/>
      <c r="E45" s="6"/>
      <c r="F45" s="7"/>
      <c r="G45" s="7"/>
      <c r="H45" s="7"/>
      <c r="I45" s="7"/>
      <c r="J45" s="8">
        <f>IF(COUNT(F45:H45)&lt;3,"",F45*G45*H45*IF(E45="",1,E45))</f>
      </c>
      <c r="K45" s="8">
        <f>IF(I45="","",I45*IF(E45="",1,E45))</f>
      </c>
      <c r="L45" s="9">
        <f>IF(COUNT(F45:I45)=0,"",IF(OR(F45&gt;20,G45&gt;2.5,H45&gt;=4.2,I45&gt;48),"Vượt ngưỡng: cần giấy phép lưu hành","Tính cùng xe"))</f>
      </c>
      <c r="M45" s="8">
        <f>IF(H45="","",IF(4.2-H45&lt;=0,"≥ 4,2 m: luôn vượt",4.2-H45))</f>
      </c>
      <c r="N45" s="9">
        <f>IF(COUNT(F45,G45,H45,I45)=0,"",IF(AND(F45&lt;=5.9,G45&lt;=2.34,H45&lt;=2.292,I45&lt;=28.13),"20' thường (20GP)",IF(AND(F45&lt;=12.032,G45&lt;=2.34,H45&lt;=2.292,I45&lt;=28.75),"40' thường (40GP)",IF(AND(F45&lt;=12.032,G45&lt;=2.34,H45&lt;=2.597,I45&lt;=28.6),"40' cao (40HC)",IF(AND(F45&lt;=5.338,G45&lt;=2.23,H45&lt;=2.34,I45&lt;=30.05),"20' open top",IF(AND(F45&lt;=11.552,G45&lt;=2.23,H45&lt;=2.344,I45&lt;=28.45),"40' open top",IF(AND(F45&lt;=11.552,G45&lt;=2.192,H45&lt;=2.649,I45&lt;=28.25),"40' open top cao",IF(AND(F45&lt;=5.638,G45&lt;=2.194,H45&lt;=2.233,I45&lt;=42.1),"20' flat rack",IF(AND(F45&lt;=11.652,G45&lt;=2.245,H45&lt;=2.265,I45&lt;=49.1),"40' flat rack cao",IF(AND(F45&lt;=5.338,G45&lt;=2.23,I45&lt;=30.05),"20' open top (OOG)",IF(AND(F45&lt;=11.552,G45&lt;=2.23,I45&lt;=28.45),"40' open top (OOG)",IF(AND(F45&lt;=11.552,G45&lt;=2.192,I45&lt;=28.25),"40' open top cao (OOG)",IF(AND(F45&lt;=5.638,I45&lt;=42.1),"20' flat rack (OOG)",IF(AND(F45&lt;=11.652,I45&lt;=49.1),"40' flat rack cao (OOG)","Hàng rời (breakbulk)"))))))))))))))</f>
      </c>
      <c r="O45" s="6"/>
      <c r="P45" s="6"/>
      <c r="Q45" s="10"/>
      <c r="R45" s="10"/>
      <c r="S45" s="6"/>
    </row>
    <row r="46" spans="1:19" x14ac:dyDescent="0.25">
      <c r="A46">
        <v>42</v>
      </c>
      <c r="B46" s="6"/>
      <c r="C46" s="6"/>
      <c r="D46" s="6"/>
      <c r="E46" s="6"/>
      <c r="F46" s="7"/>
      <c r="G46" s="7"/>
      <c r="H46" s="7"/>
      <c r="I46" s="7"/>
      <c r="J46" s="8">
        <f>IF(COUNT(F46:H46)&lt;3,"",F46*G46*H46*IF(E46="",1,E46))</f>
      </c>
      <c r="K46" s="8">
        <f>IF(I46="","",I46*IF(E46="",1,E46))</f>
      </c>
      <c r="L46" s="9">
        <f>IF(COUNT(F46:I46)=0,"",IF(OR(F46&gt;20,G46&gt;2.5,H46&gt;=4.2,I46&gt;48),"Vượt ngưỡng: cần giấy phép lưu hành","Tính cùng xe"))</f>
      </c>
      <c r="M46" s="8">
        <f>IF(H46="","",IF(4.2-H46&lt;=0,"≥ 4,2 m: luôn vượt",4.2-H46))</f>
      </c>
      <c r="N46" s="9">
        <f>IF(COUNT(F46,G46,H46,I46)=0,"",IF(AND(F46&lt;=5.9,G46&lt;=2.34,H46&lt;=2.292,I46&lt;=28.13),"20' thường (20GP)",IF(AND(F46&lt;=12.032,G46&lt;=2.34,H46&lt;=2.292,I46&lt;=28.75),"40' thường (40GP)",IF(AND(F46&lt;=12.032,G46&lt;=2.34,H46&lt;=2.597,I46&lt;=28.6),"40' cao (40HC)",IF(AND(F46&lt;=5.338,G46&lt;=2.23,H46&lt;=2.34,I46&lt;=30.05),"20' open top",IF(AND(F46&lt;=11.552,G46&lt;=2.23,H46&lt;=2.344,I46&lt;=28.45),"40' open top",IF(AND(F46&lt;=11.552,G46&lt;=2.192,H46&lt;=2.649,I46&lt;=28.25),"40' open top cao",IF(AND(F46&lt;=5.638,G46&lt;=2.194,H46&lt;=2.233,I46&lt;=42.1),"20' flat rack",IF(AND(F46&lt;=11.652,G46&lt;=2.245,H46&lt;=2.265,I46&lt;=49.1),"40' flat rack cao",IF(AND(F46&lt;=5.338,G46&lt;=2.23,I46&lt;=30.05),"20' open top (OOG)",IF(AND(F46&lt;=11.552,G46&lt;=2.23,I46&lt;=28.45),"40' open top (OOG)",IF(AND(F46&lt;=11.552,G46&lt;=2.192,I46&lt;=28.25),"40' open top cao (OOG)",IF(AND(F46&lt;=5.638,I46&lt;=42.1),"20' flat rack (OOG)",IF(AND(F46&lt;=11.652,I46&lt;=49.1),"40' flat rack cao (OOG)","Hàng rời (breakbulk)"))))))))))))))</f>
      </c>
      <c r="O46" s="6"/>
      <c r="P46" s="6"/>
      <c r="Q46" s="10"/>
      <c r="R46" s="10"/>
      <c r="S46" s="6"/>
    </row>
    <row r="47" spans="1:19" x14ac:dyDescent="0.25">
      <c r="A47">
        <v>43</v>
      </c>
      <c r="B47" s="6"/>
      <c r="C47" s="6"/>
      <c r="D47" s="6"/>
      <c r="E47" s="6"/>
      <c r="F47" s="7"/>
      <c r="G47" s="7"/>
      <c r="H47" s="7"/>
      <c r="I47" s="7"/>
      <c r="J47" s="8">
        <f>IF(COUNT(F47:H47)&lt;3,"",F47*G47*H47*IF(E47="",1,E47))</f>
      </c>
      <c r="K47" s="8">
        <f>IF(I47="","",I47*IF(E47="",1,E47))</f>
      </c>
      <c r="L47" s="9">
        <f>IF(COUNT(F47:I47)=0,"",IF(OR(F47&gt;20,G47&gt;2.5,H47&gt;=4.2,I47&gt;48),"Vượt ngưỡng: cần giấy phép lưu hành","Tính cùng xe"))</f>
      </c>
      <c r="M47" s="8">
        <f>IF(H47="","",IF(4.2-H47&lt;=0,"≥ 4,2 m: luôn vượt",4.2-H47))</f>
      </c>
      <c r="N47" s="9">
        <f>IF(COUNT(F47,G47,H47,I47)=0,"",IF(AND(F47&lt;=5.9,G47&lt;=2.34,H47&lt;=2.292,I47&lt;=28.13),"20' thường (20GP)",IF(AND(F47&lt;=12.032,G47&lt;=2.34,H47&lt;=2.292,I47&lt;=28.75),"40' thường (40GP)",IF(AND(F47&lt;=12.032,G47&lt;=2.34,H47&lt;=2.597,I47&lt;=28.6),"40' cao (40HC)",IF(AND(F47&lt;=5.338,G47&lt;=2.23,H47&lt;=2.34,I47&lt;=30.05),"20' open top",IF(AND(F47&lt;=11.552,G47&lt;=2.23,H47&lt;=2.344,I47&lt;=28.45),"40' open top",IF(AND(F47&lt;=11.552,G47&lt;=2.192,H47&lt;=2.649,I47&lt;=28.25),"40' open top cao",IF(AND(F47&lt;=5.638,G47&lt;=2.194,H47&lt;=2.233,I47&lt;=42.1),"20' flat rack",IF(AND(F47&lt;=11.652,G47&lt;=2.245,H47&lt;=2.265,I47&lt;=49.1),"40' flat rack cao",IF(AND(F47&lt;=5.338,G47&lt;=2.23,I47&lt;=30.05),"20' open top (OOG)",IF(AND(F47&lt;=11.552,G47&lt;=2.23,I47&lt;=28.45),"40' open top (OOG)",IF(AND(F47&lt;=11.552,G47&lt;=2.192,I47&lt;=28.25),"40' open top cao (OOG)",IF(AND(F47&lt;=5.638,I47&lt;=42.1),"20' flat rack (OOG)",IF(AND(F47&lt;=11.652,I47&lt;=49.1),"40' flat rack cao (OOG)","Hàng rời (breakbulk)"))))))))))))))</f>
      </c>
      <c r="O47" s="6"/>
      <c r="P47" s="6"/>
      <c r="Q47" s="10"/>
      <c r="R47" s="10"/>
      <c r="S47" s="6"/>
    </row>
    <row r="48" spans="1:19" x14ac:dyDescent="0.25">
      <c r="A48">
        <v>44</v>
      </c>
      <c r="B48" s="6"/>
      <c r="C48" s="6"/>
      <c r="D48" s="6"/>
      <c r="E48" s="6"/>
      <c r="F48" s="7"/>
      <c r="G48" s="7"/>
      <c r="H48" s="7"/>
      <c r="I48" s="7"/>
      <c r="J48" s="8">
        <f>IF(COUNT(F48:H48)&lt;3,"",F48*G48*H48*IF(E48="",1,E48))</f>
      </c>
      <c r="K48" s="8">
        <f>IF(I48="","",I48*IF(E48="",1,E48))</f>
      </c>
      <c r="L48" s="9">
        <f>IF(COUNT(F48:I48)=0,"",IF(OR(F48&gt;20,G48&gt;2.5,H48&gt;=4.2,I48&gt;48),"Vượt ngưỡng: cần giấy phép lưu hành","Tính cùng xe"))</f>
      </c>
      <c r="M48" s="8">
        <f>IF(H48="","",IF(4.2-H48&lt;=0,"≥ 4,2 m: luôn vượt",4.2-H48))</f>
      </c>
      <c r="N48" s="9">
        <f>IF(COUNT(F48,G48,H48,I48)=0,"",IF(AND(F48&lt;=5.9,G48&lt;=2.34,H48&lt;=2.292,I48&lt;=28.13),"20' thường (20GP)",IF(AND(F48&lt;=12.032,G48&lt;=2.34,H48&lt;=2.292,I48&lt;=28.75),"40' thường (40GP)",IF(AND(F48&lt;=12.032,G48&lt;=2.34,H48&lt;=2.597,I48&lt;=28.6),"40' cao (40HC)",IF(AND(F48&lt;=5.338,G48&lt;=2.23,H48&lt;=2.34,I48&lt;=30.05),"20' open top",IF(AND(F48&lt;=11.552,G48&lt;=2.23,H48&lt;=2.344,I48&lt;=28.45),"40' open top",IF(AND(F48&lt;=11.552,G48&lt;=2.192,H48&lt;=2.649,I48&lt;=28.25),"40' open top cao",IF(AND(F48&lt;=5.638,G48&lt;=2.194,H48&lt;=2.233,I48&lt;=42.1),"20' flat rack",IF(AND(F48&lt;=11.652,G48&lt;=2.245,H48&lt;=2.265,I48&lt;=49.1),"40' flat rack cao",IF(AND(F48&lt;=5.338,G48&lt;=2.23,I48&lt;=30.05),"20' open top (OOG)",IF(AND(F48&lt;=11.552,G48&lt;=2.23,I48&lt;=28.45),"40' open top (OOG)",IF(AND(F48&lt;=11.552,G48&lt;=2.192,I48&lt;=28.25),"40' open top cao (OOG)",IF(AND(F48&lt;=5.638,I48&lt;=42.1),"20' flat rack (OOG)",IF(AND(F48&lt;=11.652,I48&lt;=49.1),"40' flat rack cao (OOG)","Hàng rời (breakbulk)"))))))))))))))</f>
      </c>
      <c r="O48" s="6"/>
      <c r="P48" s="6"/>
      <c r="Q48" s="10"/>
      <c r="R48" s="10"/>
      <c r="S48" s="6"/>
    </row>
    <row r="49" spans="1:19" x14ac:dyDescent="0.25">
      <c r="A49">
        <v>45</v>
      </c>
      <c r="B49" s="6"/>
      <c r="C49" s="6"/>
      <c r="D49" s="6"/>
      <c r="E49" s="6"/>
      <c r="F49" s="7"/>
      <c r="G49" s="7"/>
      <c r="H49" s="7"/>
      <c r="I49" s="7"/>
      <c r="J49" s="8">
        <f>IF(COUNT(F49:H49)&lt;3,"",F49*G49*H49*IF(E49="",1,E49))</f>
      </c>
      <c r="K49" s="8">
        <f>IF(I49="","",I49*IF(E49="",1,E49))</f>
      </c>
      <c r="L49" s="9">
        <f>IF(COUNT(F49:I49)=0,"",IF(OR(F49&gt;20,G49&gt;2.5,H49&gt;=4.2,I49&gt;48),"Vượt ngưỡng: cần giấy phép lưu hành","Tính cùng xe"))</f>
      </c>
      <c r="M49" s="8">
        <f>IF(H49="","",IF(4.2-H49&lt;=0,"≥ 4,2 m: luôn vượt",4.2-H49))</f>
      </c>
      <c r="N49" s="9">
        <f>IF(COUNT(F49,G49,H49,I49)=0,"",IF(AND(F49&lt;=5.9,G49&lt;=2.34,H49&lt;=2.292,I49&lt;=28.13),"20' thường (20GP)",IF(AND(F49&lt;=12.032,G49&lt;=2.34,H49&lt;=2.292,I49&lt;=28.75),"40' thường (40GP)",IF(AND(F49&lt;=12.032,G49&lt;=2.34,H49&lt;=2.597,I49&lt;=28.6),"40' cao (40HC)",IF(AND(F49&lt;=5.338,G49&lt;=2.23,H49&lt;=2.34,I49&lt;=30.05),"20' open top",IF(AND(F49&lt;=11.552,G49&lt;=2.23,H49&lt;=2.344,I49&lt;=28.45),"40' open top",IF(AND(F49&lt;=11.552,G49&lt;=2.192,H49&lt;=2.649,I49&lt;=28.25),"40' open top cao",IF(AND(F49&lt;=5.638,G49&lt;=2.194,H49&lt;=2.233,I49&lt;=42.1),"20' flat rack",IF(AND(F49&lt;=11.652,G49&lt;=2.245,H49&lt;=2.265,I49&lt;=49.1),"40' flat rack cao",IF(AND(F49&lt;=5.338,G49&lt;=2.23,I49&lt;=30.05),"20' open top (OOG)",IF(AND(F49&lt;=11.552,G49&lt;=2.23,I49&lt;=28.45),"40' open top (OOG)",IF(AND(F49&lt;=11.552,G49&lt;=2.192,I49&lt;=28.25),"40' open top cao (OOG)",IF(AND(F49&lt;=5.638,I49&lt;=42.1),"20' flat rack (OOG)",IF(AND(F49&lt;=11.652,I49&lt;=49.1),"40' flat rack cao (OOG)","Hàng rời (breakbulk)"))))))))))))))</f>
      </c>
      <c r="O49" s="6"/>
      <c r="P49" s="6"/>
      <c r="Q49" s="10"/>
      <c r="R49" s="10"/>
      <c r="S49" s="6"/>
    </row>
    <row r="50" spans="1:19" x14ac:dyDescent="0.25">
      <c r="A50">
        <v>46</v>
      </c>
      <c r="B50" s="6"/>
      <c r="C50" s="6"/>
      <c r="D50" s="6"/>
      <c r="E50" s="6"/>
      <c r="F50" s="7"/>
      <c r="G50" s="7"/>
      <c r="H50" s="7"/>
      <c r="I50" s="7"/>
      <c r="J50" s="8">
        <f>IF(COUNT(F50:H50)&lt;3,"",F50*G50*H50*IF(E50="",1,E50))</f>
      </c>
      <c r="K50" s="8">
        <f>IF(I50="","",I50*IF(E50="",1,E50))</f>
      </c>
      <c r="L50" s="9">
        <f>IF(COUNT(F50:I50)=0,"",IF(OR(F50&gt;20,G50&gt;2.5,H50&gt;=4.2,I50&gt;48),"Vượt ngưỡng: cần giấy phép lưu hành","Tính cùng xe"))</f>
      </c>
      <c r="M50" s="8">
        <f>IF(H50="","",IF(4.2-H50&lt;=0,"≥ 4,2 m: luôn vượt",4.2-H50))</f>
      </c>
      <c r="N50" s="9">
        <f>IF(COUNT(F50,G50,H50,I50)=0,"",IF(AND(F50&lt;=5.9,G50&lt;=2.34,H50&lt;=2.292,I50&lt;=28.13),"20' thường (20GP)",IF(AND(F50&lt;=12.032,G50&lt;=2.34,H50&lt;=2.292,I50&lt;=28.75),"40' thường (40GP)",IF(AND(F50&lt;=12.032,G50&lt;=2.34,H50&lt;=2.597,I50&lt;=28.6),"40' cao (40HC)",IF(AND(F50&lt;=5.338,G50&lt;=2.23,H50&lt;=2.34,I50&lt;=30.05),"20' open top",IF(AND(F50&lt;=11.552,G50&lt;=2.23,H50&lt;=2.344,I50&lt;=28.45),"40' open top",IF(AND(F50&lt;=11.552,G50&lt;=2.192,H50&lt;=2.649,I50&lt;=28.25),"40' open top cao",IF(AND(F50&lt;=5.638,G50&lt;=2.194,H50&lt;=2.233,I50&lt;=42.1),"20' flat rack",IF(AND(F50&lt;=11.652,G50&lt;=2.245,H50&lt;=2.265,I50&lt;=49.1),"40' flat rack cao",IF(AND(F50&lt;=5.338,G50&lt;=2.23,I50&lt;=30.05),"20' open top (OOG)",IF(AND(F50&lt;=11.552,G50&lt;=2.23,I50&lt;=28.45),"40' open top (OOG)",IF(AND(F50&lt;=11.552,G50&lt;=2.192,I50&lt;=28.25),"40' open top cao (OOG)",IF(AND(F50&lt;=5.638,I50&lt;=42.1),"20' flat rack (OOG)",IF(AND(F50&lt;=11.652,I50&lt;=49.1),"40' flat rack cao (OOG)","Hàng rời (breakbulk)"))))))))))))))</f>
      </c>
      <c r="O50" s="6"/>
      <c r="P50" s="6"/>
      <c r="Q50" s="10"/>
      <c r="R50" s="10"/>
      <c r="S50" s="6"/>
    </row>
    <row r="51" spans="1:19" x14ac:dyDescent="0.25">
      <c r="A51">
        <v>47</v>
      </c>
      <c r="B51" s="6"/>
      <c r="C51" s="6"/>
      <c r="D51" s="6"/>
      <c r="E51" s="6"/>
      <c r="F51" s="7"/>
      <c r="G51" s="7"/>
      <c r="H51" s="7"/>
      <c r="I51" s="7"/>
      <c r="J51" s="8">
        <f>IF(COUNT(F51:H51)&lt;3,"",F51*G51*H51*IF(E51="",1,E51))</f>
      </c>
      <c r="K51" s="8">
        <f>IF(I51="","",I51*IF(E51="",1,E51))</f>
      </c>
      <c r="L51" s="9">
        <f>IF(COUNT(F51:I51)=0,"",IF(OR(F51&gt;20,G51&gt;2.5,H51&gt;=4.2,I51&gt;48),"Vượt ngưỡng: cần giấy phép lưu hành","Tính cùng xe"))</f>
      </c>
      <c r="M51" s="8">
        <f>IF(H51="","",IF(4.2-H51&lt;=0,"≥ 4,2 m: luôn vượt",4.2-H51))</f>
      </c>
      <c r="N51" s="9">
        <f>IF(COUNT(F51,G51,H51,I51)=0,"",IF(AND(F51&lt;=5.9,G51&lt;=2.34,H51&lt;=2.292,I51&lt;=28.13),"20' thường (20GP)",IF(AND(F51&lt;=12.032,G51&lt;=2.34,H51&lt;=2.292,I51&lt;=28.75),"40' thường (40GP)",IF(AND(F51&lt;=12.032,G51&lt;=2.34,H51&lt;=2.597,I51&lt;=28.6),"40' cao (40HC)",IF(AND(F51&lt;=5.338,G51&lt;=2.23,H51&lt;=2.34,I51&lt;=30.05),"20' open top",IF(AND(F51&lt;=11.552,G51&lt;=2.23,H51&lt;=2.344,I51&lt;=28.45),"40' open top",IF(AND(F51&lt;=11.552,G51&lt;=2.192,H51&lt;=2.649,I51&lt;=28.25),"40' open top cao",IF(AND(F51&lt;=5.638,G51&lt;=2.194,H51&lt;=2.233,I51&lt;=42.1),"20' flat rack",IF(AND(F51&lt;=11.652,G51&lt;=2.245,H51&lt;=2.265,I51&lt;=49.1),"40' flat rack cao",IF(AND(F51&lt;=5.338,G51&lt;=2.23,I51&lt;=30.05),"20' open top (OOG)",IF(AND(F51&lt;=11.552,G51&lt;=2.23,I51&lt;=28.45),"40' open top (OOG)",IF(AND(F51&lt;=11.552,G51&lt;=2.192,I51&lt;=28.25),"40' open top cao (OOG)",IF(AND(F51&lt;=5.638,I51&lt;=42.1),"20' flat rack (OOG)",IF(AND(F51&lt;=11.652,I51&lt;=49.1),"40' flat rack cao (OOG)","Hàng rời (breakbulk)"))))))))))))))</f>
      </c>
      <c r="O51" s="6"/>
      <c r="P51" s="6"/>
      <c r="Q51" s="10"/>
      <c r="R51" s="10"/>
      <c r="S51" s="6"/>
    </row>
    <row r="52" spans="1:19" x14ac:dyDescent="0.25">
      <c r="A52">
        <v>48</v>
      </c>
      <c r="B52" s="6"/>
      <c r="C52" s="6"/>
      <c r="D52" s="6"/>
      <c r="E52" s="6"/>
      <c r="F52" s="7"/>
      <c r="G52" s="7"/>
      <c r="H52" s="7"/>
      <c r="I52" s="7"/>
      <c r="J52" s="8">
        <f>IF(COUNT(F52:H52)&lt;3,"",F52*G52*H52*IF(E52="",1,E52))</f>
      </c>
      <c r="K52" s="8">
        <f>IF(I52="","",I52*IF(E52="",1,E52))</f>
      </c>
      <c r="L52" s="9">
        <f>IF(COUNT(F52:I52)=0,"",IF(OR(F52&gt;20,G52&gt;2.5,H52&gt;=4.2,I52&gt;48),"Vượt ngưỡng: cần giấy phép lưu hành","Tính cùng xe"))</f>
      </c>
      <c r="M52" s="8">
        <f>IF(H52="","",IF(4.2-H52&lt;=0,"≥ 4,2 m: luôn vượt",4.2-H52))</f>
      </c>
      <c r="N52" s="9">
        <f>IF(COUNT(F52,G52,H52,I52)=0,"",IF(AND(F52&lt;=5.9,G52&lt;=2.34,H52&lt;=2.292,I52&lt;=28.13),"20' thường (20GP)",IF(AND(F52&lt;=12.032,G52&lt;=2.34,H52&lt;=2.292,I52&lt;=28.75),"40' thường (40GP)",IF(AND(F52&lt;=12.032,G52&lt;=2.34,H52&lt;=2.597,I52&lt;=28.6),"40' cao (40HC)",IF(AND(F52&lt;=5.338,G52&lt;=2.23,H52&lt;=2.34,I52&lt;=30.05),"20' open top",IF(AND(F52&lt;=11.552,G52&lt;=2.23,H52&lt;=2.344,I52&lt;=28.45),"40' open top",IF(AND(F52&lt;=11.552,G52&lt;=2.192,H52&lt;=2.649,I52&lt;=28.25),"40' open top cao",IF(AND(F52&lt;=5.638,G52&lt;=2.194,H52&lt;=2.233,I52&lt;=42.1),"20' flat rack",IF(AND(F52&lt;=11.652,G52&lt;=2.245,H52&lt;=2.265,I52&lt;=49.1),"40' flat rack cao",IF(AND(F52&lt;=5.338,G52&lt;=2.23,I52&lt;=30.05),"20' open top (OOG)",IF(AND(F52&lt;=11.552,G52&lt;=2.23,I52&lt;=28.45),"40' open top (OOG)",IF(AND(F52&lt;=11.552,G52&lt;=2.192,I52&lt;=28.25),"40' open top cao (OOG)",IF(AND(F52&lt;=5.638,I52&lt;=42.1),"20' flat rack (OOG)",IF(AND(F52&lt;=11.652,I52&lt;=49.1),"40' flat rack cao (OOG)","Hàng rời (breakbulk)"))))))))))))))</f>
      </c>
      <c r="O52" s="6"/>
      <c r="P52" s="6"/>
      <c r="Q52" s="10"/>
      <c r="R52" s="10"/>
      <c r="S52" s="6"/>
    </row>
    <row r="53" spans="1:19" x14ac:dyDescent="0.25">
      <c r="A53">
        <v>49</v>
      </c>
      <c r="B53" s="6"/>
      <c r="C53" s="6"/>
      <c r="D53" s="6"/>
      <c r="E53" s="6"/>
      <c r="F53" s="7"/>
      <c r="G53" s="7"/>
      <c r="H53" s="7"/>
      <c r="I53" s="7"/>
      <c r="J53" s="8">
        <f>IF(COUNT(F53:H53)&lt;3,"",F53*G53*H53*IF(E53="",1,E53))</f>
      </c>
      <c r="K53" s="8">
        <f>IF(I53="","",I53*IF(E53="",1,E53))</f>
      </c>
      <c r="L53" s="9">
        <f>IF(COUNT(F53:I53)=0,"",IF(OR(F53&gt;20,G53&gt;2.5,H53&gt;=4.2,I53&gt;48),"Vượt ngưỡng: cần giấy phép lưu hành","Tính cùng xe"))</f>
      </c>
      <c r="M53" s="8">
        <f>IF(H53="","",IF(4.2-H53&lt;=0,"≥ 4,2 m: luôn vượt",4.2-H53))</f>
      </c>
      <c r="N53" s="9">
        <f>IF(COUNT(F53,G53,H53,I53)=0,"",IF(AND(F53&lt;=5.9,G53&lt;=2.34,H53&lt;=2.292,I53&lt;=28.13),"20' thường (20GP)",IF(AND(F53&lt;=12.032,G53&lt;=2.34,H53&lt;=2.292,I53&lt;=28.75),"40' thường (40GP)",IF(AND(F53&lt;=12.032,G53&lt;=2.34,H53&lt;=2.597,I53&lt;=28.6),"40' cao (40HC)",IF(AND(F53&lt;=5.338,G53&lt;=2.23,H53&lt;=2.34,I53&lt;=30.05),"20' open top",IF(AND(F53&lt;=11.552,G53&lt;=2.23,H53&lt;=2.344,I53&lt;=28.45),"40' open top",IF(AND(F53&lt;=11.552,G53&lt;=2.192,H53&lt;=2.649,I53&lt;=28.25),"40' open top cao",IF(AND(F53&lt;=5.638,G53&lt;=2.194,H53&lt;=2.233,I53&lt;=42.1),"20' flat rack",IF(AND(F53&lt;=11.652,G53&lt;=2.245,H53&lt;=2.265,I53&lt;=49.1),"40' flat rack cao",IF(AND(F53&lt;=5.338,G53&lt;=2.23,I53&lt;=30.05),"20' open top (OOG)",IF(AND(F53&lt;=11.552,G53&lt;=2.23,I53&lt;=28.45),"40' open top (OOG)",IF(AND(F53&lt;=11.552,G53&lt;=2.192,I53&lt;=28.25),"40' open top cao (OOG)",IF(AND(F53&lt;=5.638,I53&lt;=42.1),"20' flat rack (OOG)",IF(AND(F53&lt;=11.652,I53&lt;=49.1),"40' flat rack cao (OOG)","Hàng rời (breakbulk)"))))))))))))))</f>
      </c>
      <c r="O53" s="6"/>
      <c r="P53" s="6"/>
      <c r="Q53" s="10"/>
      <c r="R53" s="10"/>
      <c r="S53" s="6"/>
    </row>
    <row r="54" spans="1:19" x14ac:dyDescent="0.25">
      <c r="A54">
        <v>50</v>
      </c>
      <c r="B54" s="6"/>
      <c r="C54" s="6"/>
      <c r="D54" s="6"/>
      <c r="E54" s="6"/>
      <c r="F54" s="7"/>
      <c r="G54" s="7"/>
      <c r="H54" s="7"/>
      <c r="I54" s="7"/>
      <c r="J54" s="8">
        <f>IF(COUNT(F54:H54)&lt;3,"",F54*G54*H54*IF(E54="",1,E54))</f>
      </c>
      <c r="K54" s="8">
        <f>IF(I54="","",I54*IF(E54="",1,E54))</f>
      </c>
      <c r="L54" s="9">
        <f>IF(COUNT(F54:I54)=0,"",IF(OR(F54&gt;20,G54&gt;2.5,H54&gt;=4.2,I54&gt;48),"Vượt ngưỡng: cần giấy phép lưu hành","Tính cùng xe"))</f>
      </c>
      <c r="M54" s="8">
        <f>IF(H54="","",IF(4.2-H54&lt;=0,"≥ 4,2 m: luôn vượt",4.2-H54))</f>
      </c>
      <c r="N54" s="9">
        <f>IF(COUNT(F54,G54,H54,I54)=0,"",IF(AND(F54&lt;=5.9,G54&lt;=2.34,H54&lt;=2.292,I54&lt;=28.13),"20' thường (20GP)",IF(AND(F54&lt;=12.032,G54&lt;=2.34,H54&lt;=2.292,I54&lt;=28.75),"40' thường (40GP)",IF(AND(F54&lt;=12.032,G54&lt;=2.34,H54&lt;=2.597,I54&lt;=28.6),"40' cao (40HC)",IF(AND(F54&lt;=5.338,G54&lt;=2.23,H54&lt;=2.34,I54&lt;=30.05),"20' open top",IF(AND(F54&lt;=11.552,G54&lt;=2.23,H54&lt;=2.344,I54&lt;=28.45),"40' open top",IF(AND(F54&lt;=11.552,G54&lt;=2.192,H54&lt;=2.649,I54&lt;=28.25),"40' open top cao",IF(AND(F54&lt;=5.638,G54&lt;=2.194,H54&lt;=2.233,I54&lt;=42.1),"20' flat rack",IF(AND(F54&lt;=11.652,G54&lt;=2.245,H54&lt;=2.265,I54&lt;=49.1),"40' flat rack cao",IF(AND(F54&lt;=5.338,G54&lt;=2.23,I54&lt;=30.05),"20' open top (OOG)",IF(AND(F54&lt;=11.552,G54&lt;=2.23,I54&lt;=28.45),"40' open top (OOG)",IF(AND(F54&lt;=11.552,G54&lt;=2.192,I54&lt;=28.25),"40' open top cao (OOG)",IF(AND(F54&lt;=5.638,I54&lt;=42.1),"20' flat rack (OOG)",IF(AND(F54&lt;=11.652,I54&lt;=49.1),"40' flat rack cao (OOG)","Hàng rời (breakbulk)"))))))))))))))</f>
      </c>
      <c r="O54" s="6"/>
      <c r="P54" s="6"/>
      <c r="Q54" s="10"/>
      <c r="R54" s="10"/>
      <c r="S54" s="6"/>
    </row>
    <row r="55" spans="1:19" x14ac:dyDescent="0.25">
      <c r="A55">
        <v>51</v>
      </c>
      <c r="B55" s="6"/>
      <c r="C55" s="6"/>
      <c r="D55" s="6"/>
      <c r="E55" s="6"/>
      <c r="F55" s="7"/>
      <c r="G55" s="7"/>
      <c r="H55" s="7"/>
      <c r="I55" s="7"/>
      <c r="J55" s="8">
        <f>IF(COUNT(F55:H55)&lt;3,"",F55*G55*H55*IF(E55="",1,E55))</f>
      </c>
      <c r="K55" s="8">
        <f>IF(I55="","",I55*IF(E55="",1,E55))</f>
      </c>
      <c r="L55" s="9">
        <f>IF(COUNT(F55:I55)=0,"",IF(OR(F55&gt;20,G55&gt;2.5,H55&gt;=4.2,I55&gt;48),"Vượt ngưỡng: cần giấy phép lưu hành","Tính cùng xe"))</f>
      </c>
      <c r="M55" s="8">
        <f>IF(H55="","",IF(4.2-H55&lt;=0,"≥ 4,2 m: luôn vượt",4.2-H55))</f>
      </c>
      <c r="N55" s="9">
        <f>IF(COUNT(F55,G55,H55,I55)=0,"",IF(AND(F55&lt;=5.9,G55&lt;=2.34,H55&lt;=2.292,I55&lt;=28.13),"20' thường (20GP)",IF(AND(F55&lt;=12.032,G55&lt;=2.34,H55&lt;=2.292,I55&lt;=28.75),"40' thường (40GP)",IF(AND(F55&lt;=12.032,G55&lt;=2.34,H55&lt;=2.597,I55&lt;=28.6),"40' cao (40HC)",IF(AND(F55&lt;=5.338,G55&lt;=2.23,H55&lt;=2.34,I55&lt;=30.05),"20' open top",IF(AND(F55&lt;=11.552,G55&lt;=2.23,H55&lt;=2.344,I55&lt;=28.45),"40' open top",IF(AND(F55&lt;=11.552,G55&lt;=2.192,H55&lt;=2.649,I55&lt;=28.25),"40' open top cao",IF(AND(F55&lt;=5.638,G55&lt;=2.194,H55&lt;=2.233,I55&lt;=42.1),"20' flat rack",IF(AND(F55&lt;=11.652,G55&lt;=2.245,H55&lt;=2.265,I55&lt;=49.1),"40' flat rack cao",IF(AND(F55&lt;=5.338,G55&lt;=2.23,I55&lt;=30.05),"20' open top (OOG)",IF(AND(F55&lt;=11.552,G55&lt;=2.23,I55&lt;=28.45),"40' open top (OOG)",IF(AND(F55&lt;=11.552,G55&lt;=2.192,I55&lt;=28.25),"40' open top cao (OOG)",IF(AND(F55&lt;=5.638,I55&lt;=42.1),"20' flat rack (OOG)",IF(AND(F55&lt;=11.652,I55&lt;=49.1),"40' flat rack cao (OOG)","Hàng rời (breakbulk)"))))))))))))))</f>
      </c>
      <c r="O55" s="6"/>
      <c r="P55" s="6"/>
      <c r="Q55" s="10"/>
      <c r="R55" s="10"/>
      <c r="S55" s="6"/>
    </row>
    <row r="56" spans="1:19" x14ac:dyDescent="0.25">
      <c r="A56">
        <v>52</v>
      </c>
      <c r="B56" s="6"/>
      <c r="C56" s="6"/>
      <c r="D56" s="6"/>
      <c r="E56" s="6"/>
      <c r="F56" s="7"/>
      <c r="G56" s="7"/>
      <c r="H56" s="7"/>
      <c r="I56" s="7"/>
      <c r="J56" s="8">
        <f>IF(COUNT(F56:H56)&lt;3,"",F56*G56*H56*IF(E56="",1,E56))</f>
      </c>
      <c r="K56" s="8">
        <f>IF(I56="","",I56*IF(E56="",1,E56))</f>
      </c>
      <c r="L56" s="9">
        <f>IF(COUNT(F56:I56)=0,"",IF(OR(F56&gt;20,G56&gt;2.5,H56&gt;=4.2,I56&gt;48),"Vượt ngưỡng: cần giấy phép lưu hành","Tính cùng xe"))</f>
      </c>
      <c r="M56" s="8">
        <f>IF(H56="","",IF(4.2-H56&lt;=0,"≥ 4,2 m: luôn vượt",4.2-H56))</f>
      </c>
      <c r="N56" s="9">
        <f>IF(COUNT(F56,G56,H56,I56)=0,"",IF(AND(F56&lt;=5.9,G56&lt;=2.34,H56&lt;=2.292,I56&lt;=28.13),"20' thường (20GP)",IF(AND(F56&lt;=12.032,G56&lt;=2.34,H56&lt;=2.292,I56&lt;=28.75),"40' thường (40GP)",IF(AND(F56&lt;=12.032,G56&lt;=2.34,H56&lt;=2.597,I56&lt;=28.6),"40' cao (40HC)",IF(AND(F56&lt;=5.338,G56&lt;=2.23,H56&lt;=2.34,I56&lt;=30.05),"20' open top",IF(AND(F56&lt;=11.552,G56&lt;=2.23,H56&lt;=2.344,I56&lt;=28.45),"40' open top",IF(AND(F56&lt;=11.552,G56&lt;=2.192,H56&lt;=2.649,I56&lt;=28.25),"40' open top cao",IF(AND(F56&lt;=5.638,G56&lt;=2.194,H56&lt;=2.233,I56&lt;=42.1),"20' flat rack",IF(AND(F56&lt;=11.652,G56&lt;=2.245,H56&lt;=2.265,I56&lt;=49.1),"40' flat rack cao",IF(AND(F56&lt;=5.338,G56&lt;=2.23,I56&lt;=30.05),"20' open top (OOG)",IF(AND(F56&lt;=11.552,G56&lt;=2.23,I56&lt;=28.45),"40' open top (OOG)",IF(AND(F56&lt;=11.552,G56&lt;=2.192,I56&lt;=28.25),"40' open top cao (OOG)",IF(AND(F56&lt;=5.638,I56&lt;=42.1),"20' flat rack (OOG)",IF(AND(F56&lt;=11.652,I56&lt;=49.1),"40' flat rack cao (OOG)","Hàng rời (breakbulk)"))))))))))))))</f>
      </c>
      <c r="O56" s="6"/>
      <c r="P56" s="6"/>
      <c r="Q56" s="10"/>
      <c r="R56" s="10"/>
      <c r="S56" s="6"/>
    </row>
    <row r="57" spans="1:19" x14ac:dyDescent="0.25">
      <c r="A57">
        <v>53</v>
      </c>
      <c r="B57" s="6"/>
      <c r="C57" s="6"/>
      <c r="D57" s="6"/>
      <c r="E57" s="6"/>
      <c r="F57" s="7"/>
      <c r="G57" s="7"/>
      <c r="H57" s="7"/>
      <c r="I57" s="7"/>
      <c r="J57" s="8">
        <f>IF(COUNT(F57:H57)&lt;3,"",F57*G57*H57*IF(E57="",1,E57))</f>
      </c>
      <c r="K57" s="8">
        <f>IF(I57="","",I57*IF(E57="",1,E57))</f>
      </c>
      <c r="L57" s="9">
        <f>IF(COUNT(F57:I57)=0,"",IF(OR(F57&gt;20,G57&gt;2.5,H57&gt;=4.2,I57&gt;48),"Vượt ngưỡng: cần giấy phép lưu hành","Tính cùng xe"))</f>
      </c>
      <c r="M57" s="8">
        <f>IF(H57="","",IF(4.2-H57&lt;=0,"≥ 4,2 m: luôn vượt",4.2-H57))</f>
      </c>
      <c r="N57" s="9">
        <f>IF(COUNT(F57,G57,H57,I57)=0,"",IF(AND(F57&lt;=5.9,G57&lt;=2.34,H57&lt;=2.292,I57&lt;=28.13),"20' thường (20GP)",IF(AND(F57&lt;=12.032,G57&lt;=2.34,H57&lt;=2.292,I57&lt;=28.75),"40' thường (40GP)",IF(AND(F57&lt;=12.032,G57&lt;=2.34,H57&lt;=2.597,I57&lt;=28.6),"40' cao (40HC)",IF(AND(F57&lt;=5.338,G57&lt;=2.23,H57&lt;=2.34,I57&lt;=30.05),"20' open top",IF(AND(F57&lt;=11.552,G57&lt;=2.23,H57&lt;=2.344,I57&lt;=28.45),"40' open top",IF(AND(F57&lt;=11.552,G57&lt;=2.192,H57&lt;=2.649,I57&lt;=28.25),"40' open top cao",IF(AND(F57&lt;=5.638,G57&lt;=2.194,H57&lt;=2.233,I57&lt;=42.1),"20' flat rack",IF(AND(F57&lt;=11.652,G57&lt;=2.245,H57&lt;=2.265,I57&lt;=49.1),"40' flat rack cao",IF(AND(F57&lt;=5.338,G57&lt;=2.23,I57&lt;=30.05),"20' open top (OOG)",IF(AND(F57&lt;=11.552,G57&lt;=2.23,I57&lt;=28.45),"40' open top (OOG)",IF(AND(F57&lt;=11.552,G57&lt;=2.192,I57&lt;=28.25),"40' open top cao (OOG)",IF(AND(F57&lt;=5.638,I57&lt;=42.1),"20' flat rack (OOG)",IF(AND(F57&lt;=11.652,I57&lt;=49.1),"40' flat rack cao (OOG)","Hàng rời (breakbulk)"))))))))))))))</f>
      </c>
      <c r="O57" s="6"/>
      <c r="P57" s="6"/>
      <c r="Q57" s="10"/>
      <c r="R57" s="10"/>
      <c r="S57" s="6"/>
    </row>
    <row r="58" spans="1:19" x14ac:dyDescent="0.25">
      <c r="A58">
        <v>54</v>
      </c>
      <c r="B58" s="6"/>
      <c r="C58" s="6"/>
      <c r="D58" s="6"/>
      <c r="E58" s="6"/>
      <c r="F58" s="7"/>
      <c r="G58" s="7"/>
      <c r="H58" s="7"/>
      <c r="I58" s="7"/>
      <c r="J58" s="8">
        <f>IF(COUNT(F58:H58)&lt;3,"",F58*G58*H58*IF(E58="",1,E58))</f>
      </c>
      <c r="K58" s="8">
        <f>IF(I58="","",I58*IF(E58="",1,E58))</f>
      </c>
      <c r="L58" s="9">
        <f>IF(COUNT(F58:I58)=0,"",IF(OR(F58&gt;20,G58&gt;2.5,H58&gt;=4.2,I58&gt;48),"Vượt ngưỡng: cần giấy phép lưu hành","Tính cùng xe"))</f>
      </c>
      <c r="M58" s="8">
        <f>IF(H58="","",IF(4.2-H58&lt;=0,"≥ 4,2 m: luôn vượt",4.2-H58))</f>
      </c>
      <c r="N58" s="9">
        <f>IF(COUNT(F58,G58,H58,I58)=0,"",IF(AND(F58&lt;=5.9,G58&lt;=2.34,H58&lt;=2.292,I58&lt;=28.13),"20' thường (20GP)",IF(AND(F58&lt;=12.032,G58&lt;=2.34,H58&lt;=2.292,I58&lt;=28.75),"40' thường (40GP)",IF(AND(F58&lt;=12.032,G58&lt;=2.34,H58&lt;=2.597,I58&lt;=28.6),"40' cao (40HC)",IF(AND(F58&lt;=5.338,G58&lt;=2.23,H58&lt;=2.34,I58&lt;=30.05),"20' open top",IF(AND(F58&lt;=11.552,G58&lt;=2.23,H58&lt;=2.344,I58&lt;=28.45),"40' open top",IF(AND(F58&lt;=11.552,G58&lt;=2.192,H58&lt;=2.649,I58&lt;=28.25),"40' open top cao",IF(AND(F58&lt;=5.638,G58&lt;=2.194,H58&lt;=2.233,I58&lt;=42.1),"20' flat rack",IF(AND(F58&lt;=11.652,G58&lt;=2.245,H58&lt;=2.265,I58&lt;=49.1),"40' flat rack cao",IF(AND(F58&lt;=5.338,G58&lt;=2.23,I58&lt;=30.05),"20' open top (OOG)",IF(AND(F58&lt;=11.552,G58&lt;=2.23,I58&lt;=28.45),"40' open top (OOG)",IF(AND(F58&lt;=11.552,G58&lt;=2.192,I58&lt;=28.25),"40' open top cao (OOG)",IF(AND(F58&lt;=5.638,I58&lt;=42.1),"20' flat rack (OOG)",IF(AND(F58&lt;=11.652,I58&lt;=49.1),"40' flat rack cao (OOG)","Hàng rời (breakbulk)"))))))))))))))</f>
      </c>
      <c r="O58" s="6"/>
      <c r="P58" s="6"/>
      <c r="Q58" s="10"/>
      <c r="R58" s="10"/>
      <c r="S58" s="6"/>
    </row>
    <row r="59" spans="1:19" x14ac:dyDescent="0.25">
      <c r="A59">
        <v>55</v>
      </c>
      <c r="B59" s="6"/>
      <c r="C59" s="6"/>
      <c r="D59" s="6"/>
      <c r="E59" s="6"/>
      <c r="F59" s="7"/>
      <c r="G59" s="7"/>
      <c r="H59" s="7"/>
      <c r="I59" s="7"/>
      <c r="J59" s="8">
        <f>IF(COUNT(F59:H59)&lt;3,"",F59*G59*H59*IF(E59="",1,E59))</f>
      </c>
      <c r="K59" s="8">
        <f>IF(I59="","",I59*IF(E59="",1,E59))</f>
      </c>
      <c r="L59" s="9">
        <f>IF(COUNT(F59:I59)=0,"",IF(OR(F59&gt;20,G59&gt;2.5,H59&gt;=4.2,I59&gt;48),"Vượt ngưỡng: cần giấy phép lưu hành","Tính cùng xe"))</f>
      </c>
      <c r="M59" s="8">
        <f>IF(H59="","",IF(4.2-H59&lt;=0,"≥ 4,2 m: luôn vượt",4.2-H59))</f>
      </c>
      <c r="N59" s="9">
        <f>IF(COUNT(F59,G59,H59,I59)=0,"",IF(AND(F59&lt;=5.9,G59&lt;=2.34,H59&lt;=2.292,I59&lt;=28.13),"20' thường (20GP)",IF(AND(F59&lt;=12.032,G59&lt;=2.34,H59&lt;=2.292,I59&lt;=28.75),"40' thường (40GP)",IF(AND(F59&lt;=12.032,G59&lt;=2.34,H59&lt;=2.597,I59&lt;=28.6),"40' cao (40HC)",IF(AND(F59&lt;=5.338,G59&lt;=2.23,H59&lt;=2.34,I59&lt;=30.05),"20' open top",IF(AND(F59&lt;=11.552,G59&lt;=2.23,H59&lt;=2.344,I59&lt;=28.45),"40' open top",IF(AND(F59&lt;=11.552,G59&lt;=2.192,H59&lt;=2.649,I59&lt;=28.25),"40' open top cao",IF(AND(F59&lt;=5.638,G59&lt;=2.194,H59&lt;=2.233,I59&lt;=42.1),"20' flat rack",IF(AND(F59&lt;=11.652,G59&lt;=2.245,H59&lt;=2.265,I59&lt;=49.1),"40' flat rack cao",IF(AND(F59&lt;=5.338,G59&lt;=2.23,I59&lt;=30.05),"20' open top (OOG)",IF(AND(F59&lt;=11.552,G59&lt;=2.23,I59&lt;=28.45),"40' open top (OOG)",IF(AND(F59&lt;=11.552,G59&lt;=2.192,I59&lt;=28.25),"40' open top cao (OOG)",IF(AND(F59&lt;=5.638,I59&lt;=42.1),"20' flat rack (OOG)",IF(AND(F59&lt;=11.652,I59&lt;=49.1),"40' flat rack cao (OOG)","Hàng rời (breakbulk)"))))))))))))))</f>
      </c>
      <c r="O59" s="6"/>
      <c r="P59" s="6"/>
      <c r="Q59" s="10"/>
      <c r="R59" s="10"/>
      <c r="S59" s="6"/>
    </row>
    <row r="60" spans="1:19" x14ac:dyDescent="0.25">
      <c r="A60">
        <v>56</v>
      </c>
      <c r="B60" s="6"/>
      <c r="C60" s="6"/>
      <c r="D60" s="6"/>
      <c r="E60" s="6"/>
      <c r="F60" s="7"/>
      <c r="G60" s="7"/>
      <c r="H60" s="7"/>
      <c r="I60" s="7"/>
      <c r="J60" s="8">
        <f>IF(COUNT(F60:H60)&lt;3,"",F60*G60*H60*IF(E60="",1,E60))</f>
      </c>
      <c r="K60" s="8">
        <f>IF(I60="","",I60*IF(E60="",1,E60))</f>
      </c>
      <c r="L60" s="9">
        <f>IF(COUNT(F60:I60)=0,"",IF(OR(F60&gt;20,G60&gt;2.5,H60&gt;=4.2,I60&gt;48),"Vượt ngưỡng: cần giấy phép lưu hành","Tính cùng xe"))</f>
      </c>
      <c r="M60" s="8">
        <f>IF(H60="","",IF(4.2-H60&lt;=0,"≥ 4,2 m: luôn vượt",4.2-H60))</f>
      </c>
      <c r="N60" s="9">
        <f>IF(COUNT(F60,G60,H60,I60)=0,"",IF(AND(F60&lt;=5.9,G60&lt;=2.34,H60&lt;=2.292,I60&lt;=28.13),"20' thường (20GP)",IF(AND(F60&lt;=12.032,G60&lt;=2.34,H60&lt;=2.292,I60&lt;=28.75),"40' thường (40GP)",IF(AND(F60&lt;=12.032,G60&lt;=2.34,H60&lt;=2.597,I60&lt;=28.6),"40' cao (40HC)",IF(AND(F60&lt;=5.338,G60&lt;=2.23,H60&lt;=2.34,I60&lt;=30.05),"20' open top",IF(AND(F60&lt;=11.552,G60&lt;=2.23,H60&lt;=2.344,I60&lt;=28.45),"40' open top",IF(AND(F60&lt;=11.552,G60&lt;=2.192,H60&lt;=2.649,I60&lt;=28.25),"40' open top cao",IF(AND(F60&lt;=5.638,G60&lt;=2.194,H60&lt;=2.233,I60&lt;=42.1),"20' flat rack",IF(AND(F60&lt;=11.652,G60&lt;=2.245,H60&lt;=2.265,I60&lt;=49.1),"40' flat rack cao",IF(AND(F60&lt;=5.338,G60&lt;=2.23,I60&lt;=30.05),"20' open top (OOG)",IF(AND(F60&lt;=11.552,G60&lt;=2.23,I60&lt;=28.45),"40' open top (OOG)",IF(AND(F60&lt;=11.552,G60&lt;=2.192,I60&lt;=28.25),"40' open top cao (OOG)",IF(AND(F60&lt;=5.638,I60&lt;=42.1),"20' flat rack (OOG)",IF(AND(F60&lt;=11.652,I60&lt;=49.1),"40' flat rack cao (OOG)","Hàng rời (breakbulk)"))))))))))))))</f>
      </c>
      <c r="O60" s="6"/>
      <c r="P60" s="6"/>
      <c r="Q60" s="10"/>
      <c r="R60" s="10"/>
      <c r="S60" s="6"/>
    </row>
    <row r="61" spans="1:19" x14ac:dyDescent="0.25">
      <c r="A61">
        <v>57</v>
      </c>
      <c r="B61" s="6"/>
      <c r="C61" s="6"/>
      <c r="D61" s="6"/>
      <c r="E61" s="6"/>
      <c r="F61" s="7"/>
      <c r="G61" s="7"/>
      <c r="H61" s="7"/>
      <c r="I61" s="7"/>
      <c r="J61" s="8">
        <f>IF(COUNT(F61:H61)&lt;3,"",F61*G61*H61*IF(E61="",1,E61))</f>
      </c>
      <c r="K61" s="8">
        <f>IF(I61="","",I61*IF(E61="",1,E61))</f>
      </c>
      <c r="L61" s="9">
        <f>IF(COUNT(F61:I61)=0,"",IF(OR(F61&gt;20,G61&gt;2.5,H61&gt;=4.2,I61&gt;48),"Vượt ngưỡng: cần giấy phép lưu hành","Tính cùng xe"))</f>
      </c>
      <c r="M61" s="8">
        <f>IF(H61="","",IF(4.2-H61&lt;=0,"≥ 4,2 m: luôn vượt",4.2-H61))</f>
      </c>
      <c r="N61" s="9">
        <f>IF(COUNT(F61,G61,H61,I61)=0,"",IF(AND(F61&lt;=5.9,G61&lt;=2.34,H61&lt;=2.292,I61&lt;=28.13),"20' thường (20GP)",IF(AND(F61&lt;=12.032,G61&lt;=2.34,H61&lt;=2.292,I61&lt;=28.75),"40' thường (40GP)",IF(AND(F61&lt;=12.032,G61&lt;=2.34,H61&lt;=2.597,I61&lt;=28.6),"40' cao (40HC)",IF(AND(F61&lt;=5.338,G61&lt;=2.23,H61&lt;=2.34,I61&lt;=30.05),"20' open top",IF(AND(F61&lt;=11.552,G61&lt;=2.23,H61&lt;=2.344,I61&lt;=28.45),"40' open top",IF(AND(F61&lt;=11.552,G61&lt;=2.192,H61&lt;=2.649,I61&lt;=28.25),"40' open top cao",IF(AND(F61&lt;=5.638,G61&lt;=2.194,H61&lt;=2.233,I61&lt;=42.1),"20' flat rack",IF(AND(F61&lt;=11.652,G61&lt;=2.245,H61&lt;=2.265,I61&lt;=49.1),"40' flat rack cao",IF(AND(F61&lt;=5.338,G61&lt;=2.23,I61&lt;=30.05),"20' open top (OOG)",IF(AND(F61&lt;=11.552,G61&lt;=2.23,I61&lt;=28.45),"40' open top (OOG)",IF(AND(F61&lt;=11.552,G61&lt;=2.192,I61&lt;=28.25),"40' open top cao (OOG)",IF(AND(F61&lt;=5.638,I61&lt;=42.1),"20' flat rack (OOG)",IF(AND(F61&lt;=11.652,I61&lt;=49.1),"40' flat rack cao (OOG)","Hàng rời (breakbulk)"))))))))))))))</f>
      </c>
      <c r="O61" s="6"/>
      <c r="P61" s="6"/>
      <c r="Q61" s="10"/>
      <c r="R61" s="10"/>
      <c r="S61" s="6"/>
    </row>
    <row r="62" spans="1:19" x14ac:dyDescent="0.25">
      <c r="A62">
        <v>58</v>
      </c>
      <c r="B62" s="6"/>
      <c r="C62" s="6"/>
      <c r="D62" s="6"/>
      <c r="E62" s="6"/>
      <c r="F62" s="7"/>
      <c r="G62" s="7"/>
      <c r="H62" s="7"/>
      <c r="I62" s="7"/>
      <c r="J62" s="8">
        <f>IF(COUNT(F62:H62)&lt;3,"",F62*G62*H62*IF(E62="",1,E62))</f>
      </c>
      <c r="K62" s="8">
        <f>IF(I62="","",I62*IF(E62="",1,E62))</f>
      </c>
      <c r="L62" s="9">
        <f>IF(COUNT(F62:I62)=0,"",IF(OR(F62&gt;20,G62&gt;2.5,H62&gt;=4.2,I62&gt;48),"Vượt ngưỡng: cần giấy phép lưu hành","Tính cùng xe"))</f>
      </c>
      <c r="M62" s="8">
        <f>IF(H62="","",IF(4.2-H62&lt;=0,"≥ 4,2 m: luôn vượt",4.2-H62))</f>
      </c>
      <c r="N62" s="9">
        <f>IF(COUNT(F62,G62,H62,I62)=0,"",IF(AND(F62&lt;=5.9,G62&lt;=2.34,H62&lt;=2.292,I62&lt;=28.13),"20' thường (20GP)",IF(AND(F62&lt;=12.032,G62&lt;=2.34,H62&lt;=2.292,I62&lt;=28.75),"40' thường (40GP)",IF(AND(F62&lt;=12.032,G62&lt;=2.34,H62&lt;=2.597,I62&lt;=28.6),"40' cao (40HC)",IF(AND(F62&lt;=5.338,G62&lt;=2.23,H62&lt;=2.34,I62&lt;=30.05),"20' open top",IF(AND(F62&lt;=11.552,G62&lt;=2.23,H62&lt;=2.344,I62&lt;=28.45),"40' open top",IF(AND(F62&lt;=11.552,G62&lt;=2.192,H62&lt;=2.649,I62&lt;=28.25),"40' open top cao",IF(AND(F62&lt;=5.638,G62&lt;=2.194,H62&lt;=2.233,I62&lt;=42.1),"20' flat rack",IF(AND(F62&lt;=11.652,G62&lt;=2.245,H62&lt;=2.265,I62&lt;=49.1),"40' flat rack cao",IF(AND(F62&lt;=5.338,G62&lt;=2.23,I62&lt;=30.05),"20' open top (OOG)",IF(AND(F62&lt;=11.552,G62&lt;=2.23,I62&lt;=28.45),"40' open top (OOG)",IF(AND(F62&lt;=11.552,G62&lt;=2.192,I62&lt;=28.25),"40' open top cao (OOG)",IF(AND(F62&lt;=5.638,I62&lt;=42.1),"20' flat rack (OOG)",IF(AND(F62&lt;=11.652,I62&lt;=49.1),"40' flat rack cao (OOG)","Hàng rời (breakbulk)"))))))))))))))</f>
      </c>
      <c r="O62" s="6"/>
      <c r="P62" s="6"/>
      <c r="Q62" s="10"/>
      <c r="R62" s="10"/>
      <c r="S62" s="6"/>
    </row>
    <row r="63" spans="1:19" x14ac:dyDescent="0.25">
      <c r="A63">
        <v>59</v>
      </c>
      <c r="B63" s="6"/>
      <c r="C63" s="6"/>
      <c r="D63" s="6"/>
      <c r="E63" s="6"/>
      <c r="F63" s="7"/>
      <c r="G63" s="7"/>
      <c r="H63" s="7"/>
      <c r="I63" s="7"/>
      <c r="J63" s="8">
        <f>IF(COUNT(F63:H63)&lt;3,"",F63*G63*H63*IF(E63="",1,E63))</f>
      </c>
      <c r="K63" s="8">
        <f>IF(I63="","",I63*IF(E63="",1,E63))</f>
      </c>
      <c r="L63" s="9">
        <f>IF(COUNT(F63:I63)=0,"",IF(OR(F63&gt;20,G63&gt;2.5,H63&gt;=4.2,I63&gt;48),"Vượt ngưỡng: cần giấy phép lưu hành","Tính cùng xe"))</f>
      </c>
      <c r="M63" s="8">
        <f>IF(H63="","",IF(4.2-H63&lt;=0,"≥ 4,2 m: luôn vượt",4.2-H63))</f>
      </c>
      <c r="N63" s="9">
        <f>IF(COUNT(F63,G63,H63,I63)=0,"",IF(AND(F63&lt;=5.9,G63&lt;=2.34,H63&lt;=2.292,I63&lt;=28.13),"20' thường (20GP)",IF(AND(F63&lt;=12.032,G63&lt;=2.34,H63&lt;=2.292,I63&lt;=28.75),"40' thường (40GP)",IF(AND(F63&lt;=12.032,G63&lt;=2.34,H63&lt;=2.597,I63&lt;=28.6),"40' cao (40HC)",IF(AND(F63&lt;=5.338,G63&lt;=2.23,H63&lt;=2.34,I63&lt;=30.05),"20' open top",IF(AND(F63&lt;=11.552,G63&lt;=2.23,H63&lt;=2.344,I63&lt;=28.45),"40' open top",IF(AND(F63&lt;=11.552,G63&lt;=2.192,H63&lt;=2.649,I63&lt;=28.25),"40' open top cao",IF(AND(F63&lt;=5.638,G63&lt;=2.194,H63&lt;=2.233,I63&lt;=42.1),"20' flat rack",IF(AND(F63&lt;=11.652,G63&lt;=2.245,H63&lt;=2.265,I63&lt;=49.1),"40' flat rack cao",IF(AND(F63&lt;=5.338,G63&lt;=2.23,I63&lt;=30.05),"20' open top (OOG)",IF(AND(F63&lt;=11.552,G63&lt;=2.23,I63&lt;=28.45),"40' open top (OOG)",IF(AND(F63&lt;=11.552,G63&lt;=2.192,I63&lt;=28.25),"40' open top cao (OOG)",IF(AND(F63&lt;=5.638,I63&lt;=42.1),"20' flat rack (OOG)",IF(AND(F63&lt;=11.652,I63&lt;=49.1),"40' flat rack cao (OOG)","Hàng rời (breakbulk)"))))))))))))))</f>
      </c>
      <c r="O63" s="6"/>
      <c r="P63" s="6"/>
      <c r="Q63" s="10"/>
      <c r="R63" s="10"/>
      <c r="S63" s="6"/>
    </row>
    <row r="64" spans="1:19" x14ac:dyDescent="0.25">
      <c r="A64">
        <v>60</v>
      </c>
      <c r="B64" s="6"/>
      <c r="C64" s="6"/>
      <c r="D64" s="6"/>
      <c r="E64" s="6"/>
      <c r="F64" s="7"/>
      <c r="G64" s="7"/>
      <c r="H64" s="7"/>
      <c r="I64" s="7"/>
      <c r="J64" s="8">
        <f>IF(COUNT(F64:H64)&lt;3,"",F64*G64*H64*IF(E64="",1,E64))</f>
      </c>
      <c r="K64" s="8">
        <f>IF(I64="","",I64*IF(E64="",1,E64))</f>
      </c>
      <c r="L64" s="9">
        <f>IF(COUNT(F64:I64)=0,"",IF(OR(F64&gt;20,G64&gt;2.5,H64&gt;=4.2,I64&gt;48),"Vượt ngưỡng: cần giấy phép lưu hành","Tính cùng xe"))</f>
      </c>
      <c r="M64" s="8">
        <f>IF(H64="","",IF(4.2-H64&lt;=0,"≥ 4,2 m: luôn vượt",4.2-H64))</f>
      </c>
      <c r="N64" s="9">
        <f>IF(COUNT(F64,G64,H64,I64)=0,"",IF(AND(F64&lt;=5.9,G64&lt;=2.34,H64&lt;=2.292,I64&lt;=28.13),"20' thường (20GP)",IF(AND(F64&lt;=12.032,G64&lt;=2.34,H64&lt;=2.292,I64&lt;=28.75),"40' thường (40GP)",IF(AND(F64&lt;=12.032,G64&lt;=2.34,H64&lt;=2.597,I64&lt;=28.6),"40' cao (40HC)",IF(AND(F64&lt;=5.338,G64&lt;=2.23,H64&lt;=2.34,I64&lt;=30.05),"20' open top",IF(AND(F64&lt;=11.552,G64&lt;=2.23,H64&lt;=2.344,I64&lt;=28.45),"40' open top",IF(AND(F64&lt;=11.552,G64&lt;=2.192,H64&lt;=2.649,I64&lt;=28.25),"40' open top cao",IF(AND(F64&lt;=5.638,G64&lt;=2.194,H64&lt;=2.233,I64&lt;=42.1),"20' flat rack",IF(AND(F64&lt;=11.652,G64&lt;=2.245,H64&lt;=2.265,I64&lt;=49.1),"40' flat rack cao",IF(AND(F64&lt;=5.338,G64&lt;=2.23,I64&lt;=30.05),"20' open top (OOG)",IF(AND(F64&lt;=11.552,G64&lt;=2.23,I64&lt;=28.45),"40' open top (OOG)",IF(AND(F64&lt;=11.552,G64&lt;=2.192,I64&lt;=28.25),"40' open top cao (OOG)",IF(AND(F64&lt;=5.638,I64&lt;=42.1),"20' flat rack (OOG)",IF(AND(F64&lt;=11.652,I64&lt;=49.1),"40' flat rack cao (OOG)","Hàng rời (breakbulk)"))))))))))))))</f>
      </c>
      <c r="O64" s="6"/>
      <c r="P64" s="6"/>
      <c r="Q64" s="10"/>
      <c r="R64" s="10"/>
      <c r="S64" s="6"/>
    </row>
    <row r="65" spans="4:11" x14ac:dyDescent="0.25">
      <c r="D65" s="11" t="s">
        <v>33</v>
      </c>
      <c r="E65" s="11">
        <f>SUM(E5:E64)</f>
      </c>
      <c r="J65" s="12">
        <f>SUM(J5:J64)</f>
      </c>
      <c r="K65" s="12">
        <f>SUM(K5:K64)</f>
      </c>
    </row>
  </sheetData>
  <mergeCells count="2">
    <mergeCell ref="A1:S1"/>
    <mergeCell ref="A2:S2"/>
  </mergeCells>
  <conditionalFormatting sqref="L5:L64">
    <cfRule type="containsText" dxfId="0" priority="1">
      <formula>NOT(ISERROR(SEARCH("Vượt",L5)))</formula>
    </cfRule>
  </conditionalFormatting>
  <conditionalFormatting sqref="N5:N64">
    <cfRule type="containsText" dxfId="1" priority="2">
      <formula>NOT(ISERROR(SEARCH("OOG",N5)))</formula>
    </cfRule>
    <cfRule type="containsText" dxfId="2" priority="3">
      <formula>NOT(ISERROR(SEARCH("Hàng rời (breakbulk)",N5)))</formula>
    </cfRule>
  </conditionalFormatting>
  <dataValidations count="4">
    <dataValidation type="decimal" operator="greaterThan" allowBlank="1" showErrorMessage="1" sqref="E10:I64">
      <formula1>0</formula1>
    </dataValidation>
    <dataValidation type="decimal" operator="greaterThan" allowBlank="1" showErrorMessage="1" sqref="E5:I64">
      <formula1>0</formula1>
    </dataValidation>
    <dataValidation type="list" allowBlank="1" sqref="O10:O64">
      <formula1>"EXW,FCA,CPT,CIP,DAP,DPU,DDP,FAS,FOB,CFR,CIF"</formula1>
    </dataValidation>
    <dataValidation type="list" allowBlank="1" sqref="O5:O64">
      <formula1>"EXW,FCA,CPT,CIP,DAP,DPU,DDP,FAS,FOB,CFR,CIF"</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pane ySplit="4" topLeftCell="A5" activePane="bottomLeft" state="frozen"/>
      <selection pane="bottomLeft"/>
    </sheetView>
  </sheetViews>
  <sheetFormatPr defaultRowHeight="15" outlineLevelRow="0" outlineLevelCol="0" x14ac:dyDescent="55"/>
  <cols>
    <col min="1" max="1" width="20" customWidth="1"/>
    <col min="2" max="2" width="28" customWidth="1"/>
    <col min="3" max="5" width="14" customWidth="1"/>
    <col min="6" max="6" width="20" customWidth="1"/>
    <col min="7" max="7" width="30" customWidth="1"/>
  </cols>
  <sheetData>
    <row r="1" spans="1:7" x14ac:dyDescent="0.25">
      <c r="A1" s="1" t="s">
        <v>0</v>
      </c>
      <c r="B1" s="1"/>
      <c r="C1" s="1"/>
      <c r="D1" s="1"/>
      <c r="E1" s="1"/>
      <c r="F1" s="1"/>
      <c r="G1" s="1"/>
    </row>
    <row r="2" spans="1:7" x14ac:dyDescent="0.25">
      <c r="A2" s="2" t="s">
        <v>1</v>
      </c>
      <c r="B2" s="2"/>
      <c r="C2" s="2"/>
      <c r="D2" s="2"/>
      <c r="E2" s="2"/>
      <c r="F2" s="2"/>
      <c r="G2" s="2"/>
    </row>
    <row r="4" ht="34" customHeight="1" spans="1:7" x14ac:dyDescent="0.25">
      <c r="A4" s="5" t="s">
        <v>15</v>
      </c>
      <c r="B4" s="5" t="s">
        <v>34</v>
      </c>
      <c r="C4" s="5" t="s">
        <v>35</v>
      </c>
      <c r="D4" s="5" t="s">
        <v>36</v>
      </c>
      <c r="E4" s="5" t="s">
        <v>37</v>
      </c>
      <c r="F4" s="5" t="s">
        <v>38</v>
      </c>
      <c r="G4" s="5" t="s">
        <v>32</v>
      </c>
    </row>
    <row r="5" spans="1:7" x14ac:dyDescent="0.25">
      <c r="A5" s="6"/>
      <c r="B5" s="6" t="s">
        <v>39</v>
      </c>
      <c r="C5" s="10"/>
      <c r="D5" s="10"/>
      <c r="E5" s="9">
        <f>IF(OR(C5="",D5=""),"",D5-C5)</f>
      </c>
      <c r="F5" s="9">
        <f>IF(C5="","",IF(D5&lt;&gt;"",IF(D5&gt;C5,"Trễ","Đúng hạn"),IF(TODAY()&gt;C5,"Quá hạn, chưa xong","Chưa đến hạn")))</f>
      </c>
      <c r="G5" s="6"/>
    </row>
    <row r="6" spans="1:7" x14ac:dyDescent="0.25">
      <c r="A6" s="6"/>
      <c r="B6" s="6" t="s">
        <v>40</v>
      </c>
      <c r="C6" s="10"/>
      <c r="D6" s="10"/>
      <c r="E6" s="9">
        <f>IF(OR(C6="",D6=""),"",D6-C6)</f>
      </c>
      <c r="F6" s="9">
        <f>IF(C6="","",IF(D6&lt;&gt;"",IF(D6&gt;C6,"Trễ","Đúng hạn"),IF(TODAY()&gt;C6,"Quá hạn, chưa xong","Chưa đến hạn")))</f>
      </c>
      <c r="G6" s="6"/>
    </row>
    <row r="7" spans="1:7" x14ac:dyDescent="0.25">
      <c r="A7" s="6"/>
      <c r="B7" s="6" t="s">
        <v>41</v>
      </c>
      <c r="C7" s="10"/>
      <c r="D7" s="10"/>
      <c r="E7" s="9">
        <f>IF(OR(C7="",D7=""),"",D7-C7)</f>
      </c>
      <c r="F7" s="9">
        <f>IF(C7="","",IF(D7&lt;&gt;"",IF(D7&gt;C7,"Trễ","Đúng hạn"),IF(TODAY()&gt;C7,"Quá hạn, chưa xong","Chưa đến hạn")))</f>
      </c>
      <c r="G7" s="6"/>
    </row>
    <row r="8" spans="1:7" x14ac:dyDescent="0.25">
      <c r="A8" s="6"/>
      <c r="B8" s="6" t="s">
        <v>42</v>
      </c>
      <c r="C8" s="10"/>
      <c r="D8" s="10"/>
      <c r="E8" s="9">
        <f>IF(OR(C8="",D8=""),"",D8-C8)</f>
      </c>
      <c r="F8" s="9">
        <f>IF(C8="","",IF(D8&lt;&gt;"",IF(D8&gt;C8,"Trễ","Đúng hạn"),IF(TODAY()&gt;C8,"Quá hạn, chưa xong","Chưa đến hạn")))</f>
      </c>
      <c r="G8" s="6"/>
    </row>
    <row r="9" spans="1:7" x14ac:dyDescent="0.25">
      <c r="A9" s="6"/>
      <c r="B9" s="6" t="s">
        <v>43</v>
      </c>
      <c r="C9" s="10"/>
      <c r="D9" s="10"/>
      <c r="E9" s="9">
        <f>IF(OR(C9="",D9=""),"",D9-C9)</f>
      </c>
      <c r="F9" s="9">
        <f>IF(C9="","",IF(D9&lt;&gt;"",IF(D9&gt;C9,"Trễ","Đúng hạn"),IF(TODAY()&gt;C9,"Quá hạn, chưa xong","Chưa đến hạn")))</f>
      </c>
      <c r="G9" s="6"/>
    </row>
    <row r="10" spans="1:7" x14ac:dyDescent="0.25">
      <c r="A10" s="6"/>
      <c r="B10" s="6" t="s">
        <v>44</v>
      </c>
      <c r="C10" s="10"/>
      <c r="D10" s="10"/>
      <c r="E10" s="9">
        <f>IF(OR(C10="",D10=""),"",D10-C10)</f>
      </c>
      <c r="F10" s="9">
        <f>IF(C10="","",IF(D10&lt;&gt;"",IF(D10&gt;C10,"Trễ","Đúng hạn"),IF(TODAY()&gt;C10,"Quá hạn, chưa xong","Chưa đến hạn")))</f>
      </c>
      <c r="G10" s="6"/>
    </row>
    <row r="11" spans="1:7" x14ac:dyDescent="0.25">
      <c r="A11" s="6"/>
      <c r="B11" s="6"/>
      <c r="C11" s="10"/>
      <c r="D11" s="10"/>
      <c r="E11" s="9">
        <f>IF(OR(C11="",D11=""),"",D11-C11)</f>
      </c>
      <c r="F11" s="9">
        <f>IF(C11="","",IF(D11&lt;&gt;"",IF(D11&gt;C11,"Trễ","Đúng hạn"),IF(TODAY()&gt;C11,"Quá hạn, chưa xong","Chưa đến hạn")))</f>
      </c>
      <c r="G11" s="6"/>
    </row>
    <row r="12" spans="1:7" x14ac:dyDescent="0.25">
      <c r="A12" s="6"/>
      <c r="B12" s="6"/>
      <c r="C12" s="10"/>
      <c r="D12" s="10"/>
      <c r="E12" s="9">
        <f>IF(OR(C12="",D12=""),"",D12-C12)</f>
      </c>
      <c r="F12" s="9">
        <f>IF(C12="","",IF(D12&lt;&gt;"",IF(D12&gt;C12,"Trễ","Đúng hạn"),IF(TODAY()&gt;C12,"Quá hạn, chưa xong","Chưa đến hạn")))</f>
      </c>
      <c r="G12" s="6"/>
    </row>
    <row r="13" spans="1:7" x14ac:dyDescent="0.25">
      <c r="A13" s="6"/>
      <c r="B13" s="6"/>
      <c r="C13" s="10"/>
      <c r="D13" s="10"/>
      <c r="E13" s="9">
        <f>IF(OR(C13="",D13=""),"",D13-C13)</f>
      </c>
      <c r="F13" s="9">
        <f>IF(C13="","",IF(D13&lt;&gt;"",IF(D13&gt;C13,"Trễ","Đúng hạn"),IF(TODAY()&gt;C13,"Quá hạn, chưa xong","Chưa đến hạn")))</f>
      </c>
      <c r="G13" s="6"/>
    </row>
    <row r="14" spans="1:7" x14ac:dyDescent="0.25">
      <c r="A14" s="6"/>
      <c r="B14" s="6"/>
      <c r="C14" s="10"/>
      <c r="D14" s="10"/>
      <c r="E14" s="9">
        <f>IF(OR(C14="",D14=""),"",D14-C14)</f>
      </c>
      <c r="F14" s="9">
        <f>IF(C14="","",IF(D14&lt;&gt;"",IF(D14&gt;C14,"Trễ","Đúng hạn"),IF(TODAY()&gt;C14,"Quá hạn, chưa xong","Chưa đến hạn")))</f>
      </c>
      <c r="G14" s="6"/>
    </row>
    <row r="15" spans="1:7" x14ac:dyDescent="0.25">
      <c r="A15" s="6"/>
      <c r="B15" s="6"/>
      <c r="C15" s="10"/>
      <c r="D15" s="10"/>
      <c r="E15" s="9">
        <f>IF(OR(C15="",D15=""),"",D15-C15)</f>
      </c>
      <c r="F15" s="9">
        <f>IF(C15="","",IF(D15&lt;&gt;"",IF(D15&gt;C15,"Trễ","Đúng hạn"),IF(TODAY()&gt;C15,"Quá hạn, chưa xong","Chưa đến hạn")))</f>
      </c>
      <c r="G15" s="6"/>
    </row>
    <row r="16" spans="1:7" x14ac:dyDescent="0.25">
      <c r="A16" s="6"/>
      <c r="B16" s="6"/>
      <c r="C16" s="10"/>
      <c r="D16" s="10"/>
      <c r="E16" s="9">
        <f>IF(OR(C16="",D16=""),"",D16-C16)</f>
      </c>
      <c r="F16" s="9">
        <f>IF(C16="","",IF(D16&lt;&gt;"",IF(D16&gt;C16,"Trễ","Đúng hạn"),IF(TODAY()&gt;C16,"Quá hạn, chưa xong","Chưa đến hạn")))</f>
      </c>
      <c r="G16" s="6"/>
    </row>
    <row r="17" spans="1:7" x14ac:dyDescent="0.25">
      <c r="A17" s="6"/>
      <c r="B17" s="6"/>
      <c r="C17" s="10"/>
      <c r="D17" s="10"/>
      <c r="E17" s="9">
        <f>IF(OR(C17="",D17=""),"",D17-C17)</f>
      </c>
      <c r="F17" s="9">
        <f>IF(C17="","",IF(D17&lt;&gt;"",IF(D17&gt;C17,"Trễ","Đúng hạn"),IF(TODAY()&gt;C17,"Quá hạn, chưa xong","Chưa đến hạn")))</f>
      </c>
      <c r="G17" s="6"/>
    </row>
    <row r="18" spans="1:7" x14ac:dyDescent="0.25">
      <c r="A18" s="6"/>
      <c r="B18" s="6"/>
      <c r="C18" s="10"/>
      <c r="D18" s="10"/>
      <c r="E18" s="9">
        <f>IF(OR(C18="",D18=""),"",D18-C18)</f>
      </c>
      <c r="F18" s="9">
        <f>IF(C18="","",IF(D18&lt;&gt;"",IF(D18&gt;C18,"Trễ","Đúng hạn"),IF(TODAY()&gt;C18,"Quá hạn, chưa xong","Chưa đến hạn")))</f>
      </c>
      <c r="G18" s="6"/>
    </row>
    <row r="19" spans="1:7" x14ac:dyDescent="0.25">
      <c r="A19" s="6"/>
      <c r="B19" s="6"/>
      <c r="C19" s="10"/>
      <c r="D19" s="10"/>
      <c r="E19" s="9">
        <f>IF(OR(C19="",D19=""),"",D19-C19)</f>
      </c>
      <c r="F19" s="9">
        <f>IF(C19="","",IF(D19&lt;&gt;"",IF(D19&gt;C19,"Trễ","Đúng hạn"),IF(TODAY()&gt;C19,"Quá hạn, chưa xong","Chưa đến hạn")))</f>
      </c>
      <c r="G19" s="6"/>
    </row>
    <row r="20" spans="1:7" x14ac:dyDescent="0.25">
      <c r="A20" s="6"/>
      <c r="B20" s="6"/>
      <c r="C20" s="10"/>
      <c r="D20" s="10"/>
      <c r="E20" s="9">
        <f>IF(OR(C20="",D20=""),"",D20-C20)</f>
      </c>
      <c r="F20" s="9">
        <f>IF(C20="","",IF(D20&lt;&gt;"",IF(D20&gt;C20,"Trễ","Đúng hạn"),IF(TODAY()&gt;C20,"Quá hạn, chưa xong","Chưa đến hạn")))</f>
      </c>
      <c r="G20" s="6"/>
    </row>
    <row r="21" spans="1:7" x14ac:dyDescent="0.25">
      <c r="A21" s="6"/>
      <c r="B21" s="6"/>
      <c r="C21" s="10"/>
      <c r="D21" s="10"/>
      <c r="E21" s="9">
        <f>IF(OR(C21="",D21=""),"",D21-C21)</f>
      </c>
      <c r="F21" s="9">
        <f>IF(C21="","",IF(D21&lt;&gt;"",IF(D21&gt;C21,"Trễ","Đúng hạn"),IF(TODAY()&gt;C21,"Quá hạn, chưa xong","Chưa đến hạn")))</f>
      </c>
      <c r="G21" s="6"/>
    </row>
    <row r="22" spans="1:7" x14ac:dyDescent="0.25">
      <c r="A22" s="6"/>
      <c r="B22" s="6"/>
      <c r="C22" s="10"/>
      <c r="D22" s="10"/>
      <c r="E22" s="9">
        <f>IF(OR(C22="",D22=""),"",D22-C22)</f>
      </c>
      <c r="F22" s="9">
        <f>IF(C22="","",IF(D22&lt;&gt;"",IF(D22&gt;C22,"Trễ","Đúng hạn"),IF(TODAY()&gt;C22,"Quá hạn, chưa xong","Chưa đến hạn")))</f>
      </c>
      <c r="G22" s="6"/>
    </row>
    <row r="23" spans="1:7" x14ac:dyDescent="0.25">
      <c r="A23" s="6"/>
      <c r="B23" s="6"/>
      <c r="C23" s="10"/>
      <c r="D23" s="10"/>
      <c r="E23" s="9">
        <f>IF(OR(C23="",D23=""),"",D23-C23)</f>
      </c>
      <c r="F23" s="9">
        <f>IF(C23="","",IF(D23&lt;&gt;"",IF(D23&gt;C23,"Trễ","Đúng hạn"),IF(TODAY()&gt;C23,"Quá hạn, chưa xong","Chưa đến hạn")))</f>
      </c>
      <c r="G23" s="6"/>
    </row>
    <row r="24" spans="1:7" x14ac:dyDescent="0.25">
      <c r="A24" s="6"/>
      <c r="B24" s="6"/>
      <c r="C24" s="10"/>
      <c r="D24" s="10"/>
      <c r="E24" s="9">
        <f>IF(OR(C24="",D24=""),"",D24-C24)</f>
      </c>
      <c r="F24" s="9">
        <f>IF(C24="","",IF(D24&lt;&gt;"",IF(D24&gt;C24,"Trễ","Đúng hạn"),IF(TODAY()&gt;C24,"Quá hạn, chưa xong","Chưa đến hạn")))</f>
      </c>
      <c r="G24" s="6"/>
    </row>
    <row r="25" spans="1:7" x14ac:dyDescent="0.25">
      <c r="A25" s="6"/>
      <c r="B25" s="6"/>
      <c r="C25" s="10"/>
      <c r="D25" s="10"/>
      <c r="E25" s="9">
        <f>IF(OR(C25="",D25=""),"",D25-C25)</f>
      </c>
      <c r="F25" s="9">
        <f>IF(C25="","",IF(D25&lt;&gt;"",IF(D25&gt;C25,"Trễ","Đúng hạn"),IF(TODAY()&gt;C25,"Quá hạn, chưa xong","Chưa đến hạn")))</f>
      </c>
      <c r="G25" s="6"/>
    </row>
    <row r="26" spans="1:7" x14ac:dyDescent="0.25">
      <c r="A26" s="6"/>
      <c r="B26" s="6"/>
      <c r="C26" s="10"/>
      <c r="D26" s="10"/>
      <c r="E26" s="9">
        <f>IF(OR(C26="",D26=""),"",D26-C26)</f>
      </c>
      <c r="F26" s="9">
        <f>IF(C26="","",IF(D26&lt;&gt;"",IF(D26&gt;C26,"Trễ","Đúng hạn"),IF(TODAY()&gt;C26,"Quá hạn, chưa xong","Chưa đến hạn")))</f>
      </c>
      <c r="G26" s="6"/>
    </row>
    <row r="27" spans="1:7" x14ac:dyDescent="0.25">
      <c r="A27" s="6"/>
      <c r="B27" s="6"/>
      <c r="C27" s="10"/>
      <c r="D27" s="10"/>
      <c r="E27" s="9">
        <f>IF(OR(C27="",D27=""),"",D27-C27)</f>
      </c>
      <c r="F27" s="9">
        <f>IF(C27="","",IF(D27&lt;&gt;"",IF(D27&gt;C27,"Trễ","Đúng hạn"),IF(TODAY()&gt;C27,"Quá hạn, chưa xong","Chưa đến hạn")))</f>
      </c>
      <c r="G27" s="6"/>
    </row>
    <row r="28" spans="1:7" x14ac:dyDescent="0.25">
      <c r="A28" s="6"/>
      <c r="B28" s="6"/>
      <c r="C28" s="10"/>
      <c r="D28" s="10"/>
      <c r="E28" s="9">
        <f>IF(OR(C28="",D28=""),"",D28-C28)</f>
      </c>
      <c r="F28" s="9">
        <f>IF(C28="","",IF(D28&lt;&gt;"",IF(D28&gt;C28,"Trễ","Đúng hạn"),IF(TODAY()&gt;C28,"Quá hạn, chưa xong","Chưa đến hạn")))</f>
      </c>
      <c r="G28" s="6"/>
    </row>
    <row r="29" spans="1:7" x14ac:dyDescent="0.25">
      <c r="A29" s="6"/>
      <c r="B29" s="6"/>
      <c r="C29" s="10"/>
      <c r="D29" s="10"/>
      <c r="E29" s="9">
        <f>IF(OR(C29="",D29=""),"",D29-C29)</f>
      </c>
      <c r="F29" s="9">
        <f>IF(C29="","",IF(D29&lt;&gt;"",IF(D29&gt;C29,"Trễ","Đúng hạn"),IF(TODAY()&gt;C29,"Quá hạn, chưa xong","Chưa đến hạn")))</f>
      </c>
      <c r="G29" s="6"/>
    </row>
    <row r="30" spans="1:7" x14ac:dyDescent="0.25">
      <c r="A30" s="6"/>
      <c r="B30" s="6"/>
      <c r="C30" s="10"/>
      <c r="D30" s="10"/>
      <c r="E30" s="9">
        <f>IF(OR(C30="",D30=""),"",D30-C30)</f>
      </c>
      <c r="F30" s="9">
        <f>IF(C30="","",IF(D30&lt;&gt;"",IF(D30&gt;C30,"Trễ","Đúng hạn"),IF(TODAY()&gt;C30,"Quá hạn, chưa xong","Chưa đến hạn")))</f>
      </c>
      <c r="G30" s="6"/>
    </row>
    <row r="31" spans="1:7" x14ac:dyDescent="0.25">
      <c r="A31" s="6"/>
      <c r="B31" s="6"/>
      <c r="C31" s="10"/>
      <c r="D31" s="10"/>
      <c r="E31" s="9">
        <f>IF(OR(C31="",D31=""),"",D31-C31)</f>
      </c>
      <c r="F31" s="9">
        <f>IF(C31="","",IF(D31&lt;&gt;"",IF(D31&gt;C31,"Trễ","Đúng hạn"),IF(TODAY()&gt;C31,"Quá hạn, chưa xong","Chưa đến hạn")))</f>
      </c>
      <c r="G31" s="6"/>
    </row>
    <row r="32" spans="1:7" x14ac:dyDescent="0.25">
      <c r="A32" s="6"/>
      <c r="B32" s="6"/>
      <c r="C32" s="10"/>
      <c r="D32" s="10"/>
      <c r="E32" s="9">
        <f>IF(OR(C32="",D32=""),"",D32-C32)</f>
      </c>
      <c r="F32" s="9">
        <f>IF(C32="","",IF(D32&lt;&gt;"",IF(D32&gt;C32,"Trễ","Đúng hạn"),IF(TODAY()&gt;C32,"Quá hạn, chưa xong","Chưa đến hạn")))</f>
      </c>
      <c r="G32" s="6"/>
    </row>
    <row r="33" spans="1:7" x14ac:dyDescent="0.25">
      <c r="A33" s="6"/>
      <c r="B33" s="6"/>
      <c r="C33" s="10"/>
      <c r="D33" s="10"/>
      <c r="E33" s="9">
        <f>IF(OR(C33="",D33=""),"",D33-C33)</f>
      </c>
      <c r="F33" s="9">
        <f>IF(C33="","",IF(D33&lt;&gt;"",IF(D33&gt;C33,"Trễ","Đúng hạn"),IF(TODAY()&gt;C33,"Quá hạn, chưa xong","Chưa đến hạn")))</f>
      </c>
      <c r="G33" s="6"/>
    </row>
    <row r="34" spans="1:7" x14ac:dyDescent="0.25">
      <c r="A34" s="6"/>
      <c r="B34" s="6"/>
      <c r="C34" s="10"/>
      <c r="D34" s="10"/>
      <c r="E34" s="9">
        <f>IF(OR(C34="",D34=""),"",D34-C34)</f>
      </c>
      <c r="F34" s="9">
        <f>IF(C34="","",IF(D34&lt;&gt;"",IF(D34&gt;C34,"Trễ","Đúng hạn"),IF(TODAY()&gt;C34,"Quá hạn, chưa xong","Chưa đến hạn")))</f>
      </c>
      <c r="G34" s="6"/>
    </row>
    <row r="35" spans="1:7" x14ac:dyDescent="0.25">
      <c r="A35" s="6"/>
      <c r="B35" s="6"/>
      <c r="C35" s="10"/>
      <c r="D35" s="10"/>
      <c r="E35" s="9">
        <f>IF(OR(C35="",D35=""),"",D35-C35)</f>
      </c>
      <c r="F35" s="9">
        <f>IF(C35="","",IF(D35&lt;&gt;"",IF(D35&gt;C35,"Trễ","Đúng hạn"),IF(TODAY()&gt;C35,"Quá hạn, chưa xong","Chưa đến hạn")))</f>
      </c>
      <c r="G35" s="6"/>
    </row>
    <row r="36" spans="1:7" x14ac:dyDescent="0.25">
      <c r="A36" s="6"/>
      <c r="B36" s="6"/>
      <c r="C36" s="10"/>
      <c r="D36" s="10"/>
      <c r="E36" s="9">
        <f>IF(OR(C36="",D36=""),"",D36-C36)</f>
      </c>
      <c r="F36" s="9">
        <f>IF(C36="","",IF(D36&lt;&gt;"",IF(D36&gt;C36,"Trễ","Đúng hạn"),IF(TODAY()&gt;C36,"Quá hạn, chưa xong","Chưa đến hạn")))</f>
      </c>
      <c r="G36" s="6"/>
    </row>
    <row r="37" spans="1:7" x14ac:dyDescent="0.25">
      <c r="A37" s="6"/>
      <c r="B37" s="6"/>
      <c r="C37" s="10"/>
      <c r="D37" s="10"/>
      <c r="E37" s="9">
        <f>IF(OR(C37="",D37=""),"",D37-C37)</f>
      </c>
      <c r="F37" s="9">
        <f>IF(C37="","",IF(D37&lt;&gt;"",IF(D37&gt;C37,"Trễ","Đúng hạn"),IF(TODAY()&gt;C37,"Quá hạn, chưa xong","Chưa đến hạn")))</f>
      </c>
      <c r="G37" s="6"/>
    </row>
    <row r="38" spans="1:7" x14ac:dyDescent="0.25">
      <c r="A38" s="6"/>
      <c r="B38" s="6"/>
      <c r="C38" s="10"/>
      <c r="D38" s="10"/>
      <c r="E38" s="9">
        <f>IF(OR(C38="",D38=""),"",D38-C38)</f>
      </c>
      <c r="F38" s="9">
        <f>IF(C38="","",IF(D38&lt;&gt;"",IF(D38&gt;C38,"Trễ","Đúng hạn"),IF(TODAY()&gt;C38,"Quá hạn, chưa xong","Chưa đến hạn")))</f>
      </c>
      <c r="G38" s="6"/>
    </row>
    <row r="39" spans="1:7" x14ac:dyDescent="0.25">
      <c r="A39" s="6"/>
      <c r="B39" s="6"/>
      <c r="C39" s="10"/>
      <c r="D39" s="10"/>
      <c r="E39" s="9">
        <f>IF(OR(C39="",D39=""),"",D39-C39)</f>
      </c>
      <c r="F39" s="9">
        <f>IF(C39="","",IF(D39&lt;&gt;"",IF(D39&gt;C39,"Trễ","Đúng hạn"),IF(TODAY()&gt;C39,"Quá hạn, chưa xong","Chưa đến hạn")))</f>
      </c>
      <c r="G39" s="6"/>
    </row>
    <row r="40" spans="1:7" x14ac:dyDescent="0.25">
      <c r="A40" s="6"/>
      <c r="B40" s="6"/>
      <c r="C40" s="10"/>
      <c r="D40" s="10"/>
      <c r="E40" s="9">
        <f>IF(OR(C40="",D40=""),"",D40-C40)</f>
      </c>
      <c r="F40" s="9">
        <f>IF(C40="","",IF(D40&lt;&gt;"",IF(D40&gt;C40,"Trễ","Đúng hạn"),IF(TODAY()&gt;C40,"Quá hạn, chưa xong","Chưa đến hạn")))</f>
      </c>
      <c r="G40" s="6"/>
    </row>
    <row r="41" spans="1:7" x14ac:dyDescent="0.25">
      <c r="A41" s="6"/>
      <c r="B41" s="6"/>
      <c r="C41" s="10"/>
      <c r="D41" s="10"/>
      <c r="E41" s="9">
        <f>IF(OR(C41="",D41=""),"",D41-C41)</f>
      </c>
      <c r="F41" s="9">
        <f>IF(C41="","",IF(D41&lt;&gt;"",IF(D41&gt;C41,"Trễ","Đúng hạn"),IF(TODAY()&gt;C41,"Quá hạn, chưa xong","Chưa đến hạn")))</f>
      </c>
      <c r="G41" s="6"/>
    </row>
    <row r="42" spans="1:7" x14ac:dyDescent="0.25">
      <c r="A42" s="6"/>
      <c r="B42" s="6"/>
      <c r="C42" s="10"/>
      <c r="D42" s="10"/>
      <c r="E42" s="9">
        <f>IF(OR(C42="",D42=""),"",D42-C42)</f>
      </c>
      <c r="F42" s="9">
        <f>IF(C42="","",IF(D42&lt;&gt;"",IF(D42&gt;C42,"Trễ","Đúng hạn"),IF(TODAY()&gt;C42,"Quá hạn, chưa xong","Chưa đến hạn")))</f>
      </c>
      <c r="G42" s="6"/>
    </row>
    <row r="43" spans="1:7" x14ac:dyDescent="0.25">
      <c r="A43" s="6"/>
      <c r="B43" s="6"/>
      <c r="C43" s="10"/>
      <c r="D43" s="10"/>
      <c r="E43" s="9">
        <f>IF(OR(C43="",D43=""),"",D43-C43)</f>
      </c>
      <c r="F43" s="9">
        <f>IF(C43="","",IF(D43&lt;&gt;"",IF(D43&gt;C43,"Trễ","Đúng hạn"),IF(TODAY()&gt;C43,"Quá hạn, chưa xong","Chưa đến hạn")))</f>
      </c>
      <c r="G43" s="6"/>
    </row>
    <row r="44" spans="1:7" x14ac:dyDescent="0.25">
      <c r="A44" s="6"/>
      <c r="B44" s="6"/>
      <c r="C44" s="10"/>
      <c r="D44" s="10"/>
      <c r="E44" s="9">
        <f>IF(OR(C44="",D44=""),"",D44-C44)</f>
      </c>
      <c r="F44" s="9">
        <f>IF(C44="","",IF(D44&lt;&gt;"",IF(D44&gt;C44,"Trễ","Đúng hạn"),IF(TODAY()&gt;C44,"Quá hạn, chưa xong","Chưa đến hạn")))</f>
      </c>
      <c r="G44" s="6"/>
    </row>
    <row r="45" spans="1:7" x14ac:dyDescent="0.25">
      <c r="A45" s="6"/>
      <c r="B45" s="6"/>
      <c r="C45" s="10"/>
      <c r="D45" s="10"/>
      <c r="E45" s="9">
        <f>IF(OR(C45="",D45=""),"",D45-C45)</f>
      </c>
      <c r="F45" s="9">
        <f>IF(C45="","",IF(D45&lt;&gt;"",IF(D45&gt;C45,"Trễ","Đúng hạn"),IF(TODAY()&gt;C45,"Quá hạn, chưa xong","Chưa đến hạn")))</f>
      </c>
      <c r="G45" s="6"/>
    </row>
    <row r="46" spans="1:7" x14ac:dyDescent="0.25">
      <c r="A46" s="6"/>
      <c r="B46" s="6"/>
      <c r="C46" s="10"/>
      <c r="D46" s="10"/>
      <c r="E46" s="9">
        <f>IF(OR(C46="",D46=""),"",D46-C46)</f>
      </c>
      <c r="F46" s="9">
        <f>IF(C46="","",IF(D46&lt;&gt;"",IF(D46&gt;C46,"Trễ","Đúng hạn"),IF(TODAY()&gt;C46,"Quá hạn, chưa xong","Chưa đến hạn")))</f>
      </c>
      <c r="G46" s="6"/>
    </row>
    <row r="47" spans="1:7" x14ac:dyDescent="0.25">
      <c r="A47" s="6"/>
      <c r="B47" s="6"/>
      <c r="C47" s="10"/>
      <c r="D47" s="10"/>
      <c r="E47" s="9">
        <f>IF(OR(C47="",D47=""),"",D47-C47)</f>
      </c>
      <c r="F47" s="9">
        <f>IF(C47="","",IF(D47&lt;&gt;"",IF(D47&gt;C47,"Trễ","Đúng hạn"),IF(TODAY()&gt;C47,"Quá hạn, chưa xong","Chưa đến hạn")))</f>
      </c>
      <c r="G47" s="6"/>
    </row>
    <row r="48" spans="1:7" x14ac:dyDescent="0.25">
      <c r="A48" s="6"/>
      <c r="B48" s="6"/>
      <c r="C48" s="10"/>
      <c r="D48" s="10"/>
      <c r="E48" s="9">
        <f>IF(OR(C48="",D48=""),"",D48-C48)</f>
      </c>
      <c r="F48" s="9">
        <f>IF(C48="","",IF(D48&lt;&gt;"",IF(D48&gt;C48,"Trễ","Đúng hạn"),IF(TODAY()&gt;C48,"Quá hạn, chưa xong","Chưa đến hạn")))</f>
      </c>
      <c r="G48" s="6"/>
    </row>
    <row r="49" spans="1:7" x14ac:dyDescent="0.25">
      <c r="A49" s="6"/>
      <c r="B49" s="6"/>
      <c r="C49" s="10"/>
      <c r="D49" s="10"/>
      <c r="E49" s="9">
        <f>IF(OR(C49="",D49=""),"",D49-C49)</f>
      </c>
      <c r="F49" s="9">
        <f>IF(C49="","",IF(D49&lt;&gt;"",IF(D49&gt;C49,"Trễ","Đúng hạn"),IF(TODAY()&gt;C49,"Quá hạn, chưa xong","Chưa đến hạn")))</f>
      </c>
      <c r="G49" s="6"/>
    </row>
    <row r="50" spans="1:7" x14ac:dyDescent="0.25">
      <c r="A50" s="6"/>
      <c r="B50" s="6"/>
      <c r="C50" s="10"/>
      <c r="D50" s="10"/>
      <c r="E50" s="9">
        <f>IF(OR(C50="",D50=""),"",D50-C50)</f>
      </c>
      <c r="F50" s="9">
        <f>IF(C50="","",IF(D50&lt;&gt;"",IF(D50&gt;C50,"Trễ","Đúng hạn"),IF(TODAY()&gt;C50,"Quá hạn, chưa xong","Chưa đến hạn")))</f>
      </c>
      <c r="G50" s="6"/>
    </row>
    <row r="51" spans="1:7" x14ac:dyDescent="0.25">
      <c r="A51" s="6"/>
      <c r="B51" s="6"/>
      <c r="C51" s="10"/>
      <c r="D51" s="10"/>
      <c r="E51" s="9">
        <f>IF(OR(C51="",D51=""),"",D51-C51)</f>
      </c>
      <c r="F51" s="9">
        <f>IF(C51="","",IF(D51&lt;&gt;"",IF(D51&gt;C51,"Trễ","Đúng hạn"),IF(TODAY()&gt;C51,"Quá hạn, chưa xong","Chưa đến hạn")))</f>
      </c>
      <c r="G51" s="6"/>
    </row>
    <row r="52" spans="1:7" x14ac:dyDescent="0.25">
      <c r="A52" s="6"/>
      <c r="B52" s="6"/>
      <c r="C52" s="10"/>
      <c r="D52" s="10"/>
      <c r="E52" s="9">
        <f>IF(OR(C52="",D52=""),"",D52-C52)</f>
      </c>
      <c r="F52" s="9">
        <f>IF(C52="","",IF(D52&lt;&gt;"",IF(D52&gt;C52,"Trễ","Đúng hạn"),IF(TODAY()&gt;C52,"Quá hạn, chưa xong","Chưa đến hạn")))</f>
      </c>
      <c r="G52" s="6"/>
    </row>
  </sheetData>
  <mergeCells count="2">
    <mergeCell ref="A1:G1"/>
    <mergeCell ref="A2:G2"/>
  </mergeCells>
  <conditionalFormatting sqref="F5:F52">
    <cfRule type="containsText" dxfId="3" priority="1">
      <formula>NOT(ISERROR(SEARCH("Trễ",F5)))</formula>
    </cfRule>
    <cfRule type="containsText" dxfId="4" priority="2">
      <formula>NOT(ISERROR(SEARCH("Quá hạn, chưa xong",F5)))</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FormatPr defaultRowHeight="15" outlineLevelRow="0" outlineLevelCol="0" x14ac:dyDescent="55"/>
  <cols>
    <col min="1" max="1" width="52" customWidth="1"/>
    <col min="2" max="6" width="13" customWidth="1"/>
    <col min="7" max="7" width="30" customWidth="1"/>
  </cols>
  <sheetData>
    <row r="1" spans="1:7" x14ac:dyDescent="0.25">
      <c r="A1" s="1" t="s">
        <v>0</v>
      </c>
      <c r="B1" s="1"/>
      <c r="C1" s="1"/>
      <c r="D1" s="1"/>
      <c r="E1" s="1"/>
      <c r="F1" s="1"/>
      <c r="G1" s="1"/>
    </row>
    <row r="2" spans="1:7" x14ac:dyDescent="0.25">
      <c r="A2" s="2" t="s">
        <v>1</v>
      </c>
      <c r="B2" s="2"/>
      <c r="C2" s="2"/>
      <c r="D2" s="2"/>
      <c r="E2" s="2"/>
      <c r="F2" s="2"/>
      <c r="G2" s="2"/>
    </row>
    <row r="3" spans="1:1" x14ac:dyDescent="0.25">
      <c r="A3" s="13" t="s">
        <v>45</v>
      </c>
    </row>
    <row r="4" ht="34" customHeight="1" spans="1:7" x14ac:dyDescent="0.25">
      <c r="A4" s="5" t="s">
        <v>6</v>
      </c>
      <c r="B4" s="5" t="s">
        <v>46</v>
      </c>
      <c r="C4" s="5" t="s">
        <v>47</v>
      </c>
      <c r="D4" s="5" t="s">
        <v>48</v>
      </c>
      <c r="E4" s="5" t="s">
        <v>49</v>
      </c>
      <c r="F4" s="5" t="s">
        <v>50</v>
      </c>
      <c r="G4" s="5" t="s">
        <v>32</v>
      </c>
    </row>
    <row r="5" spans="1:7" x14ac:dyDescent="0.25">
      <c r="A5" s="14" t="s">
        <v>51</v>
      </c>
      <c r="B5" s="6"/>
      <c r="C5" s="6"/>
      <c r="D5" s="6"/>
      <c r="E5" s="6"/>
      <c r="F5" s="6"/>
      <c r="G5" s="6"/>
    </row>
    <row r="6" spans="1:7" x14ac:dyDescent="0.25">
      <c r="A6" s="14" t="s">
        <v>52</v>
      </c>
      <c r="B6" s="6"/>
      <c r="C6" s="6"/>
      <c r="D6" s="6"/>
      <c r="E6" s="6"/>
      <c r="F6" s="6"/>
      <c r="G6" s="6"/>
    </row>
    <row r="7" spans="1:7" x14ac:dyDescent="0.25">
      <c r="A7" s="14" t="s">
        <v>53</v>
      </c>
      <c r="B7" s="6"/>
      <c r="C7" s="6"/>
      <c r="D7" s="6"/>
      <c r="E7" s="6"/>
      <c r="F7" s="6"/>
      <c r="G7" s="6"/>
    </row>
    <row r="8" spans="1:7" x14ac:dyDescent="0.25">
      <c r="A8" s="14" t="s">
        <v>54</v>
      </c>
      <c r="B8" s="6"/>
      <c r="C8" s="6"/>
      <c r="D8" s="6"/>
      <c r="E8" s="6"/>
      <c r="F8" s="6"/>
      <c r="G8" s="6"/>
    </row>
    <row r="9" spans="1:7" x14ac:dyDescent="0.25">
      <c r="A9" s="14" t="s">
        <v>55</v>
      </c>
      <c r="B9" s="6"/>
      <c r="C9" s="6"/>
      <c r="D9" s="6"/>
      <c r="E9" s="6"/>
      <c r="F9" s="6"/>
      <c r="G9" s="6"/>
    </row>
    <row r="10" spans="1:7" x14ac:dyDescent="0.25">
      <c r="A10" s="14" t="s">
        <v>56</v>
      </c>
      <c r="B10" s="6"/>
      <c r="C10" s="6"/>
      <c r="D10" s="6"/>
      <c r="E10" s="6"/>
      <c r="F10" s="6"/>
      <c r="G10" s="6"/>
    </row>
    <row r="11" spans="1:7" x14ac:dyDescent="0.25">
      <c r="A11" s="14" t="s">
        <v>57</v>
      </c>
      <c r="B11" s="6"/>
      <c r="C11" s="6"/>
      <c r="D11" s="6"/>
      <c r="E11" s="6"/>
      <c r="F11" s="6"/>
      <c r="G11" s="6"/>
    </row>
    <row r="12" spans="1:7" x14ac:dyDescent="0.25">
      <c r="A12" s="14" t="s">
        <v>58</v>
      </c>
      <c r="B12" s="6"/>
      <c r="C12" s="6"/>
      <c r="D12" s="6"/>
      <c r="E12" s="6"/>
      <c r="F12" s="6"/>
      <c r="G12" s="6"/>
    </row>
    <row r="13" spans="1:7" x14ac:dyDescent="0.25">
      <c r="A13" s="14" t="s">
        <v>59</v>
      </c>
      <c r="B13" s="6"/>
      <c r="C13" s="6"/>
      <c r="D13" s="6"/>
      <c r="E13" s="6"/>
      <c r="F13" s="6"/>
      <c r="G13" s="6"/>
    </row>
    <row r="14" spans="1:7" x14ac:dyDescent="0.25">
      <c r="A14" s="14" t="s">
        <v>60</v>
      </c>
      <c r="B14" s="6"/>
      <c r="C14" s="6"/>
      <c r="D14" s="6"/>
      <c r="E14" s="6"/>
      <c r="F14" s="6"/>
      <c r="G14" s="6"/>
    </row>
    <row r="15" spans="1:7" x14ac:dyDescent="0.25">
      <c r="A15" s="14" t="s">
        <v>61</v>
      </c>
      <c r="B15" s="6"/>
      <c r="C15" s="6"/>
      <c r="D15" s="6"/>
      <c r="E15" s="6"/>
      <c r="F15" s="6"/>
      <c r="G15" s="6"/>
    </row>
  </sheetData>
  <mergeCells count="2">
    <mergeCell ref="A1:G1"/>
    <mergeCell ref="A2:G2"/>
  </mergeCells>
  <dataValidations count="2">
    <dataValidation type="list" allowBlank="1" sqref="B10:F15">
      <formula1>"Có,Chưa,Không cần"</formula1>
    </dataValidation>
    <dataValidation type="list" allowBlank="1" sqref="B5:F15">
      <formula1>"Có,Chưa,Không cần"</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36" customWidth="1"/>
    <col min="3" max="3" width="20" customWidth="1"/>
    <col min="4" max="5" width="12" customWidth="1"/>
    <col min="7" max="7" width="13" customWidth="1"/>
    <col min="8" max="8" width="36" customWidth="1"/>
    <col min="9" max="9" width="18" customWidth="1"/>
    <col min="10" max="10" width="13" customWidth="1"/>
  </cols>
  <sheetData>
    <row r="1" spans="1:10" x14ac:dyDescent="0.25">
      <c r="A1" s="1" t="s">
        <v>0</v>
      </c>
      <c r="B1" s="1"/>
      <c r="C1" s="1"/>
      <c r="D1" s="1"/>
      <c r="E1" s="1"/>
      <c r="F1" s="1"/>
      <c r="G1" s="1"/>
      <c r="H1" s="1"/>
      <c r="I1" s="1"/>
      <c r="J1" s="1"/>
    </row>
    <row r="2" spans="1:10" x14ac:dyDescent="0.25">
      <c r="A2" s="2" t="s">
        <v>1</v>
      </c>
      <c r="B2" s="2"/>
      <c r="C2" s="2"/>
      <c r="D2" s="2"/>
      <c r="E2" s="2"/>
      <c r="F2" s="2"/>
      <c r="G2" s="2"/>
      <c r="H2" s="2"/>
      <c r="I2" s="2"/>
      <c r="J2" s="2"/>
    </row>
    <row r="4" ht="34" customHeight="1" spans="1:10" x14ac:dyDescent="0.25">
      <c r="A4" s="5" t="s">
        <v>14</v>
      </c>
      <c r="B4" s="5" t="s">
        <v>62</v>
      </c>
      <c r="C4" s="5" t="s">
        <v>63</v>
      </c>
      <c r="D4" s="5" t="s">
        <v>64</v>
      </c>
      <c r="E4" s="5" t="s">
        <v>65</v>
      </c>
      <c r="F4" s="5" t="s">
        <v>66</v>
      </c>
      <c r="G4" s="5" t="s">
        <v>67</v>
      </c>
      <c r="H4" s="5" t="s">
        <v>68</v>
      </c>
      <c r="I4" s="5" t="s">
        <v>69</v>
      </c>
      <c r="J4" s="5" t="s">
        <v>70</v>
      </c>
    </row>
    <row r="5" spans="1:10" x14ac:dyDescent="0.25">
      <c r="A5">
        <v>1</v>
      </c>
      <c r="B5" s="6"/>
      <c r="C5" s="6"/>
      <c r="D5" s="6"/>
      <c r="E5" s="6"/>
      <c r="F5" s="9">
        <f>IF(OR(D5="",E5=""),"",D5*E5)</f>
      </c>
      <c r="G5" s="9">
        <f>IF(F5="","",IF(F5&gt;=15,"Cao",IF(F5&gt;=8,"Trung bình","Thấp")))</f>
      </c>
      <c r="H5" s="6"/>
      <c r="I5" s="6"/>
      <c r="J5" s="10"/>
    </row>
    <row r="6" spans="1:10" x14ac:dyDescent="0.25">
      <c r="A6">
        <v>2</v>
      </c>
      <c r="B6" s="6"/>
      <c r="C6" s="6"/>
      <c r="D6" s="6"/>
      <c r="E6" s="6"/>
      <c r="F6" s="9">
        <f>IF(OR(D6="",E6=""),"",D6*E6)</f>
      </c>
      <c r="G6" s="9">
        <f>IF(F6="","",IF(F6&gt;=15,"Cao",IF(F6&gt;=8,"Trung bình","Thấp")))</f>
      </c>
      <c r="H6" s="6"/>
      <c r="I6" s="6"/>
      <c r="J6" s="10"/>
    </row>
    <row r="7" spans="1:10" x14ac:dyDescent="0.25">
      <c r="A7">
        <v>3</v>
      </c>
      <c r="B7" s="6"/>
      <c r="C7" s="6"/>
      <c r="D7" s="6"/>
      <c r="E7" s="6"/>
      <c r="F7" s="9">
        <f>IF(OR(D7="",E7=""),"",D7*E7)</f>
      </c>
      <c r="G7" s="9">
        <f>IF(F7="","",IF(F7&gt;=15,"Cao",IF(F7&gt;=8,"Trung bình","Thấp")))</f>
      </c>
      <c r="H7" s="6"/>
      <c r="I7" s="6"/>
      <c r="J7" s="10"/>
    </row>
    <row r="8" spans="1:10" x14ac:dyDescent="0.25">
      <c r="A8">
        <v>4</v>
      </c>
      <c r="B8" s="6"/>
      <c r="C8" s="6"/>
      <c r="D8" s="6"/>
      <c r="E8" s="6"/>
      <c r="F8" s="9">
        <f>IF(OR(D8="",E8=""),"",D8*E8)</f>
      </c>
      <c r="G8" s="9">
        <f>IF(F8="","",IF(F8&gt;=15,"Cao",IF(F8&gt;=8,"Trung bình","Thấp")))</f>
      </c>
      <c r="H8" s="6"/>
      <c r="I8" s="6"/>
      <c r="J8" s="10"/>
    </row>
    <row r="9" spans="1:10" x14ac:dyDescent="0.25">
      <c r="A9">
        <v>5</v>
      </c>
      <c r="B9" s="6"/>
      <c r="C9" s="6"/>
      <c r="D9" s="6"/>
      <c r="E9" s="6"/>
      <c r="F9" s="9">
        <f>IF(OR(D9="",E9=""),"",D9*E9)</f>
      </c>
      <c r="G9" s="9">
        <f>IF(F9="","",IF(F9&gt;=15,"Cao",IF(F9&gt;=8,"Trung bình","Thấp")))</f>
      </c>
      <c r="H9" s="6"/>
      <c r="I9" s="6"/>
      <c r="J9" s="10"/>
    </row>
    <row r="10" spans="1:10" x14ac:dyDescent="0.25">
      <c r="A10">
        <v>6</v>
      </c>
      <c r="B10" s="6"/>
      <c r="C10" s="6"/>
      <c r="D10" s="6"/>
      <c r="E10" s="6"/>
      <c r="F10" s="9">
        <f>IF(OR(D10="",E10=""),"",D10*E10)</f>
      </c>
      <c r="G10" s="9">
        <f>IF(F10="","",IF(F10&gt;=15,"Cao",IF(F10&gt;=8,"Trung bình","Thấp")))</f>
      </c>
      <c r="H10" s="6"/>
      <c r="I10" s="6"/>
      <c r="J10" s="10"/>
    </row>
    <row r="11" spans="1:10" x14ac:dyDescent="0.25">
      <c r="A11">
        <v>7</v>
      </c>
      <c r="B11" s="6"/>
      <c r="C11" s="6"/>
      <c r="D11" s="6"/>
      <c r="E11" s="6"/>
      <c r="F11" s="9">
        <f>IF(OR(D11="",E11=""),"",D11*E11)</f>
      </c>
      <c r="G11" s="9">
        <f>IF(F11="","",IF(F11&gt;=15,"Cao",IF(F11&gt;=8,"Trung bình","Thấp")))</f>
      </c>
      <c r="H11" s="6"/>
      <c r="I11" s="6"/>
      <c r="J11" s="10"/>
    </row>
    <row r="12" spans="1:10" x14ac:dyDescent="0.25">
      <c r="A12">
        <v>8</v>
      </c>
      <c r="B12" s="6"/>
      <c r="C12" s="6"/>
      <c r="D12" s="6"/>
      <c r="E12" s="6"/>
      <c r="F12" s="9">
        <f>IF(OR(D12="",E12=""),"",D12*E12)</f>
      </c>
      <c r="G12" s="9">
        <f>IF(F12="","",IF(F12&gt;=15,"Cao",IF(F12&gt;=8,"Trung bình","Thấp")))</f>
      </c>
      <c r="H12" s="6"/>
      <c r="I12" s="6"/>
      <c r="J12" s="10"/>
    </row>
    <row r="13" spans="1:10" x14ac:dyDescent="0.25">
      <c r="A13">
        <v>9</v>
      </c>
      <c r="B13" s="6"/>
      <c r="C13" s="6"/>
      <c r="D13" s="6"/>
      <c r="E13" s="6"/>
      <c r="F13" s="9">
        <f>IF(OR(D13="",E13=""),"",D13*E13)</f>
      </c>
      <c r="G13" s="9">
        <f>IF(F13="","",IF(F13&gt;=15,"Cao",IF(F13&gt;=8,"Trung bình","Thấp")))</f>
      </c>
      <c r="H13" s="6"/>
      <c r="I13" s="6"/>
      <c r="J13" s="10"/>
    </row>
    <row r="14" spans="1:10" x14ac:dyDescent="0.25">
      <c r="A14">
        <v>10</v>
      </c>
      <c r="B14" s="6"/>
      <c r="C14" s="6"/>
      <c r="D14" s="6"/>
      <c r="E14" s="6"/>
      <c r="F14" s="9">
        <f>IF(OR(D14="",E14=""),"",D14*E14)</f>
      </c>
      <c r="G14" s="9">
        <f>IF(F14="","",IF(F14&gt;=15,"Cao",IF(F14&gt;=8,"Trung bình","Thấp")))</f>
      </c>
      <c r="H14" s="6"/>
      <c r="I14" s="6"/>
      <c r="J14" s="10"/>
    </row>
    <row r="15" spans="1:10" x14ac:dyDescent="0.25">
      <c r="A15">
        <v>11</v>
      </c>
      <c r="B15" s="6"/>
      <c r="C15" s="6"/>
      <c r="D15" s="6"/>
      <c r="E15" s="6"/>
      <c r="F15" s="9">
        <f>IF(OR(D15="",E15=""),"",D15*E15)</f>
      </c>
      <c r="G15" s="9">
        <f>IF(F15="","",IF(F15&gt;=15,"Cao",IF(F15&gt;=8,"Trung bình","Thấp")))</f>
      </c>
      <c r="H15" s="6"/>
      <c r="I15" s="6"/>
      <c r="J15" s="10"/>
    </row>
    <row r="16" spans="1:10" x14ac:dyDescent="0.25">
      <c r="A16">
        <v>12</v>
      </c>
      <c r="B16" s="6"/>
      <c r="C16" s="6"/>
      <c r="D16" s="6"/>
      <c r="E16" s="6"/>
      <c r="F16" s="9">
        <f>IF(OR(D16="",E16=""),"",D16*E16)</f>
      </c>
      <c r="G16" s="9">
        <f>IF(F16="","",IF(F16&gt;=15,"Cao",IF(F16&gt;=8,"Trung bình","Thấp")))</f>
      </c>
      <c r="H16" s="6"/>
      <c r="I16" s="6"/>
      <c r="J16" s="10"/>
    </row>
    <row r="17" spans="1:10" x14ac:dyDescent="0.25">
      <c r="A17">
        <v>13</v>
      </c>
      <c r="B17" s="6"/>
      <c r="C17" s="6"/>
      <c r="D17" s="6"/>
      <c r="E17" s="6"/>
      <c r="F17" s="9">
        <f>IF(OR(D17="",E17=""),"",D17*E17)</f>
      </c>
      <c r="G17" s="9">
        <f>IF(F17="","",IF(F17&gt;=15,"Cao",IF(F17&gt;=8,"Trung bình","Thấp")))</f>
      </c>
      <c r="H17" s="6"/>
      <c r="I17" s="6"/>
      <c r="J17" s="10"/>
    </row>
    <row r="18" spans="1:10" x14ac:dyDescent="0.25">
      <c r="A18">
        <v>14</v>
      </c>
      <c r="B18" s="6"/>
      <c r="C18" s="6"/>
      <c r="D18" s="6"/>
      <c r="E18" s="6"/>
      <c r="F18" s="9">
        <f>IF(OR(D18="",E18=""),"",D18*E18)</f>
      </c>
      <c r="G18" s="9">
        <f>IF(F18="","",IF(F18&gt;=15,"Cao",IF(F18&gt;=8,"Trung bình","Thấp")))</f>
      </c>
      <c r="H18" s="6"/>
      <c r="I18" s="6"/>
      <c r="J18" s="10"/>
    </row>
    <row r="19" spans="1:10" x14ac:dyDescent="0.25">
      <c r="A19">
        <v>15</v>
      </c>
      <c r="B19" s="6"/>
      <c r="C19" s="6"/>
      <c r="D19" s="6"/>
      <c r="E19" s="6"/>
      <c r="F19" s="9">
        <f>IF(OR(D19="",E19=""),"",D19*E19)</f>
      </c>
      <c r="G19" s="9">
        <f>IF(F19="","",IF(F19&gt;=15,"Cao",IF(F19&gt;=8,"Trung bình","Thấp")))</f>
      </c>
      <c r="H19" s="6"/>
      <c r="I19" s="6"/>
      <c r="J19" s="10"/>
    </row>
    <row r="20" spans="1:10" x14ac:dyDescent="0.25">
      <c r="A20">
        <v>16</v>
      </c>
      <c r="B20" s="6"/>
      <c r="C20" s="6"/>
      <c r="D20" s="6"/>
      <c r="E20" s="6"/>
      <c r="F20" s="9">
        <f>IF(OR(D20="",E20=""),"",D20*E20)</f>
      </c>
      <c r="G20" s="9">
        <f>IF(F20="","",IF(F20&gt;=15,"Cao",IF(F20&gt;=8,"Trung bình","Thấp")))</f>
      </c>
      <c r="H20" s="6"/>
      <c r="I20" s="6"/>
      <c r="J20" s="10"/>
    </row>
    <row r="21" spans="1:10" x14ac:dyDescent="0.25">
      <c r="A21">
        <v>17</v>
      </c>
      <c r="B21" s="6"/>
      <c r="C21" s="6"/>
      <c r="D21" s="6"/>
      <c r="E21" s="6"/>
      <c r="F21" s="9">
        <f>IF(OR(D21="",E21=""),"",D21*E21)</f>
      </c>
      <c r="G21" s="9">
        <f>IF(F21="","",IF(F21&gt;=15,"Cao",IF(F21&gt;=8,"Trung bình","Thấp")))</f>
      </c>
      <c r="H21" s="6"/>
      <c r="I21" s="6"/>
      <c r="J21" s="10"/>
    </row>
    <row r="22" spans="1:10" x14ac:dyDescent="0.25">
      <c r="A22">
        <v>18</v>
      </c>
      <c r="B22" s="6"/>
      <c r="C22" s="6"/>
      <c r="D22" s="6"/>
      <c r="E22" s="6"/>
      <c r="F22" s="9">
        <f>IF(OR(D22="",E22=""),"",D22*E22)</f>
      </c>
      <c r="G22" s="9">
        <f>IF(F22="","",IF(F22&gt;=15,"Cao",IF(F22&gt;=8,"Trung bình","Thấp")))</f>
      </c>
      <c r="H22" s="6"/>
      <c r="I22" s="6"/>
      <c r="J22" s="10"/>
    </row>
    <row r="23" spans="1:10" x14ac:dyDescent="0.25">
      <c r="A23">
        <v>19</v>
      </c>
      <c r="B23" s="6"/>
      <c r="C23" s="6"/>
      <c r="D23" s="6"/>
      <c r="E23" s="6"/>
      <c r="F23" s="9">
        <f>IF(OR(D23="",E23=""),"",D23*E23)</f>
      </c>
      <c r="G23" s="9">
        <f>IF(F23="","",IF(F23&gt;=15,"Cao",IF(F23&gt;=8,"Trung bình","Thấp")))</f>
      </c>
      <c r="H23" s="6"/>
      <c r="I23" s="6"/>
      <c r="J23" s="10"/>
    </row>
    <row r="24" spans="1:10" x14ac:dyDescent="0.25">
      <c r="A24">
        <v>20</v>
      </c>
      <c r="B24" s="6"/>
      <c r="C24" s="6"/>
      <c r="D24" s="6"/>
      <c r="E24" s="6"/>
      <c r="F24" s="9">
        <f>IF(OR(D24="",E24=""),"",D24*E24)</f>
      </c>
      <c r="G24" s="9">
        <f>IF(F24="","",IF(F24&gt;=15,"Cao",IF(F24&gt;=8,"Trung bình","Thấp")))</f>
      </c>
      <c r="H24" s="6"/>
      <c r="I24" s="6"/>
      <c r="J24" s="10"/>
    </row>
    <row r="25" spans="1:10" x14ac:dyDescent="0.25">
      <c r="A25">
        <v>21</v>
      </c>
      <c r="B25" s="6"/>
      <c r="C25" s="6"/>
      <c r="D25" s="6"/>
      <c r="E25" s="6"/>
      <c r="F25" s="9">
        <f>IF(OR(D25="",E25=""),"",D25*E25)</f>
      </c>
      <c r="G25" s="9">
        <f>IF(F25="","",IF(F25&gt;=15,"Cao",IF(F25&gt;=8,"Trung bình","Thấp")))</f>
      </c>
      <c r="H25" s="6"/>
      <c r="I25" s="6"/>
      <c r="J25" s="10"/>
    </row>
    <row r="26" spans="1:10" x14ac:dyDescent="0.25">
      <c r="A26">
        <v>22</v>
      </c>
      <c r="B26" s="6"/>
      <c r="C26" s="6"/>
      <c r="D26" s="6"/>
      <c r="E26" s="6"/>
      <c r="F26" s="9">
        <f>IF(OR(D26="",E26=""),"",D26*E26)</f>
      </c>
      <c r="G26" s="9">
        <f>IF(F26="","",IF(F26&gt;=15,"Cao",IF(F26&gt;=8,"Trung bình","Thấp")))</f>
      </c>
      <c r="H26" s="6"/>
      <c r="I26" s="6"/>
      <c r="J26" s="10"/>
    </row>
    <row r="27" spans="1:10" x14ac:dyDescent="0.25">
      <c r="A27">
        <v>23</v>
      </c>
      <c r="B27" s="6"/>
      <c r="C27" s="6"/>
      <c r="D27" s="6"/>
      <c r="E27" s="6"/>
      <c r="F27" s="9">
        <f>IF(OR(D27="",E27=""),"",D27*E27)</f>
      </c>
      <c r="G27" s="9">
        <f>IF(F27="","",IF(F27&gt;=15,"Cao",IF(F27&gt;=8,"Trung bình","Thấp")))</f>
      </c>
      <c r="H27" s="6"/>
      <c r="I27" s="6"/>
      <c r="J27" s="10"/>
    </row>
    <row r="28" spans="1:10" x14ac:dyDescent="0.25">
      <c r="A28">
        <v>24</v>
      </c>
      <c r="B28" s="6"/>
      <c r="C28" s="6"/>
      <c r="D28" s="6"/>
      <c r="E28" s="6"/>
      <c r="F28" s="9">
        <f>IF(OR(D28="",E28=""),"",D28*E28)</f>
      </c>
      <c r="G28" s="9">
        <f>IF(F28="","",IF(F28&gt;=15,"Cao",IF(F28&gt;=8,"Trung bình","Thấp")))</f>
      </c>
      <c r="H28" s="6"/>
      <c r="I28" s="6"/>
      <c r="J28" s="10"/>
    </row>
    <row r="29" spans="1:10" x14ac:dyDescent="0.25">
      <c r="A29">
        <v>25</v>
      </c>
      <c r="B29" s="6"/>
      <c r="C29" s="6"/>
      <c r="D29" s="6"/>
      <c r="E29" s="6"/>
      <c r="F29" s="9">
        <f>IF(OR(D29="",E29=""),"",D29*E29)</f>
      </c>
      <c r="G29" s="9">
        <f>IF(F29="","",IF(F29&gt;=15,"Cao",IF(F29&gt;=8,"Trung bình","Thấp")))</f>
      </c>
      <c r="H29" s="6"/>
      <c r="I29" s="6"/>
      <c r="J29" s="10"/>
    </row>
    <row r="30" spans="1:10" x14ac:dyDescent="0.25">
      <c r="A30">
        <v>26</v>
      </c>
      <c r="B30" s="6"/>
      <c r="C30" s="6"/>
      <c r="D30" s="6"/>
      <c r="E30" s="6"/>
      <c r="F30" s="9">
        <f>IF(OR(D30="",E30=""),"",D30*E30)</f>
      </c>
      <c r="G30" s="9">
        <f>IF(F30="","",IF(F30&gt;=15,"Cao",IF(F30&gt;=8,"Trung bình","Thấp")))</f>
      </c>
      <c r="H30" s="6"/>
      <c r="I30" s="6"/>
      <c r="J30" s="10"/>
    </row>
    <row r="31" spans="1:10" x14ac:dyDescent="0.25">
      <c r="A31">
        <v>27</v>
      </c>
      <c r="B31" s="6"/>
      <c r="C31" s="6"/>
      <c r="D31" s="6"/>
      <c r="E31" s="6"/>
      <c r="F31" s="9">
        <f>IF(OR(D31="",E31=""),"",D31*E31)</f>
      </c>
      <c r="G31" s="9">
        <f>IF(F31="","",IF(F31&gt;=15,"Cao",IF(F31&gt;=8,"Trung bình","Thấp")))</f>
      </c>
      <c r="H31" s="6"/>
      <c r="I31" s="6"/>
      <c r="J31" s="10"/>
    </row>
    <row r="32" spans="1:10" x14ac:dyDescent="0.25">
      <c r="A32">
        <v>28</v>
      </c>
      <c r="B32" s="6"/>
      <c r="C32" s="6"/>
      <c r="D32" s="6"/>
      <c r="E32" s="6"/>
      <c r="F32" s="9">
        <f>IF(OR(D32="",E32=""),"",D32*E32)</f>
      </c>
      <c r="G32" s="9">
        <f>IF(F32="","",IF(F32&gt;=15,"Cao",IF(F32&gt;=8,"Trung bình","Thấp")))</f>
      </c>
      <c r="H32" s="6"/>
      <c r="I32" s="6"/>
      <c r="J32" s="10"/>
    </row>
    <row r="33" spans="1:10" x14ac:dyDescent="0.25">
      <c r="A33">
        <v>29</v>
      </c>
      <c r="B33" s="6"/>
      <c r="C33" s="6"/>
      <c r="D33" s="6"/>
      <c r="E33" s="6"/>
      <c r="F33" s="9">
        <f>IF(OR(D33="",E33=""),"",D33*E33)</f>
      </c>
      <c r="G33" s="9">
        <f>IF(F33="","",IF(F33&gt;=15,"Cao",IF(F33&gt;=8,"Trung bình","Thấp")))</f>
      </c>
      <c r="H33" s="6"/>
      <c r="I33" s="6"/>
      <c r="J33" s="10"/>
    </row>
    <row r="34" spans="1:10" x14ac:dyDescent="0.25">
      <c r="A34">
        <v>30</v>
      </c>
      <c r="B34" s="6"/>
      <c r="C34" s="6"/>
      <c r="D34" s="6"/>
      <c r="E34" s="6"/>
      <c r="F34" s="9">
        <f>IF(OR(D34="",E34=""),"",D34*E34)</f>
      </c>
      <c r="G34" s="9">
        <f>IF(F34="","",IF(F34&gt;=15,"Cao",IF(F34&gt;=8,"Trung bình","Thấp")))</f>
      </c>
      <c r="H34" s="6"/>
      <c r="I34" s="6"/>
      <c r="J34" s="10"/>
    </row>
    <row r="35" spans="1:10" x14ac:dyDescent="0.25">
      <c r="A35">
        <v>31</v>
      </c>
      <c r="B35" s="6"/>
      <c r="C35" s="6"/>
      <c r="D35" s="6"/>
      <c r="E35" s="6"/>
      <c r="F35" s="9">
        <f>IF(OR(D35="",E35=""),"",D35*E35)</f>
      </c>
      <c r="G35" s="9">
        <f>IF(F35="","",IF(F35&gt;=15,"Cao",IF(F35&gt;=8,"Trung bình","Thấp")))</f>
      </c>
      <c r="H35" s="6"/>
      <c r="I35" s="6"/>
      <c r="J35" s="10"/>
    </row>
    <row r="36" spans="1:10" x14ac:dyDescent="0.25">
      <c r="A36">
        <v>32</v>
      </c>
      <c r="B36" s="6"/>
      <c r="C36" s="6"/>
      <c r="D36" s="6"/>
      <c r="E36" s="6"/>
      <c r="F36" s="9">
        <f>IF(OR(D36="",E36=""),"",D36*E36)</f>
      </c>
      <c r="G36" s="9">
        <f>IF(F36="","",IF(F36&gt;=15,"Cao",IF(F36&gt;=8,"Trung bình","Thấp")))</f>
      </c>
      <c r="H36" s="6"/>
      <c r="I36" s="6"/>
      <c r="J36" s="10"/>
    </row>
    <row r="37" spans="1:10" x14ac:dyDescent="0.25">
      <c r="A37">
        <v>33</v>
      </c>
      <c r="B37" s="6"/>
      <c r="C37" s="6"/>
      <c r="D37" s="6"/>
      <c r="E37" s="6"/>
      <c r="F37" s="9">
        <f>IF(OR(D37="",E37=""),"",D37*E37)</f>
      </c>
      <c r="G37" s="9">
        <f>IF(F37="","",IF(F37&gt;=15,"Cao",IF(F37&gt;=8,"Trung bình","Thấp")))</f>
      </c>
      <c r="H37" s="6"/>
      <c r="I37" s="6"/>
      <c r="J37" s="10"/>
    </row>
    <row r="38" spans="1:10" x14ac:dyDescent="0.25">
      <c r="A38">
        <v>34</v>
      </c>
      <c r="B38" s="6"/>
      <c r="C38" s="6"/>
      <c r="D38" s="6"/>
      <c r="E38" s="6"/>
      <c r="F38" s="9">
        <f>IF(OR(D38="",E38=""),"",D38*E38)</f>
      </c>
      <c r="G38" s="9">
        <f>IF(F38="","",IF(F38&gt;=15,"Cao",IF(F38&gt;=8,"Trung bình","Thấp")))</f>
      </c>
      <c r="H38" s="6"/>
      <c r="I38" s="6"/>
      <c r="J38" s="10"/>
    </row>
    <row r="39" spans="1:10" x14ac:dyDescent="0.25">
      <c r="A39">
        <v>35</v>
      </c>
      <c r="B39" s="6"/>
      <c r="C39" s="6"/>
      <c r="D39" s="6"/>
      <c r="E39" s="6"/>
      <c r="F39" s="9">
        <f>IF(OR(D39="",E39=""),"",D39*E39)</f>
      </c>
      <c r="G39" s="9">
        <f>IF(F39="","",IF(F39&gt;=15,"Cao",IF(F39&gt;=8,"Trung bình","Thấp")))</f>
      </c>
      <c r="H39" s="6"/>
      <c r="I39" s="6"/>
      <c r="J39" s="10"/>
    </row>
    <row r="40" spans="1:10" x14ac:dyDescent="0.25">
      <c r="A40">
        <v>36</v>
      </c>
      <c r="B40" s="6"/>
      <c r="C40" s="6"/>
      <c r="D40" s="6"/>
      <c r="E40" s="6"/>
      <c r="F40" s="9">
        <f>IF(OR(D40="",E40=""),"",D40*E40)</f>
      </c>
      <c r="G40" s="9">
        <f>IF(F40="","",IF(F40&gt;=15,"Cao",IF(F40&gt;=8,"Trung bình","Thấp")))</f>
      </c>
      <c r="H40" s="6"/>
      <c r="I40" s="6"/>
      <c r="J40" s="10"/>
    </row>
    <row r="41" spans="1:10" x14ac:dyDescent="0.25">
      <c r="A41">
        <v>37</v>
      </c>
      <c r="B41" s="6"/>
      <c r="C41" s="6"/>
      <c r="D41" s="6"/>
      <c r="E41" s="6"/>
      <c r="F41" s="9">
        <f>IF(OR(D41="",E41=""),"",D41*E41)</f>
      </c>
      <c r="G41" s="9">
        <f>IF(F41="","",IF(F41&gt;=15,"Cao",IF(F41&gt;=8,"Trung bình","Thấp")))</f>
      </c>
      <c r="H41" s="6"/>
      <c r="I41" s="6"/>
      <c r="J41" s="10"/>
    </row>
    <row r="42" spans="1:10" x14ac:dyDescent="0.25">
      <c r="A42">
        <v>38</v>
      </c>
      <c r="B42" s="6"/>
      <c r="C42" s="6"/>
      <c r="D42" s="6"/>
      <c r="E42" s="6"/>
      <c r="F42" s="9">
        <f>IF(OR(D42="",E42=""),"",D42*E42)</f>
      </c>
      <c r="G42" s="9">
        <f>IF(F42="","",IF(F42&gt;=15,"Cao",IF(F42&gt;=8,"Trung bình","Thấp")))</f>
      </c>
      <c r="H42" s="6"/>
      <c r="I42" s="6"/>
      <c r="J42" s="10"/>
    </row>
    <row r="43" spans="1:10" x14ac:dyDescent="0.25">
      <c r="A43">
        <v>39</v>
      </c>
      <c r="B43" s="6"/>
      <c r="C43" s="6"/>
      <c r="D43" s="6"/>
      <c r="E43" s="6"/>
      <c r="F43" s="9">
        <f>IF(OR(D43="",E43=""),"",D43*E43)</f>
      </c>
      <c r="G43" s="9">
        <f>IF(F43="","",IF(F43&gt;=15,"Cao",IF(F43&gt;=8,"Trung bình","Thấp")))</f>
      </c>
      <c r="H43" s="6"/>
      <c r="I43" s="6"/>
      <c r="J43" s="10"/>
    </row>
    <row r="44" spans="1:10" x14ac:dyDescent="0.25">
      <c r="A44">
        <v>40</v>
      </c>
      <c r="B44" s="6"/>
      <c r="C44" s="6"/>
      <c r="D44" s="6"/>
      <c r="E44" s="6"/>
      <c r="F44" s="9">
        <f>IF(OR(D44="",E44=""),"",D44*E44)</f>
      </c>
      <c r="G44" s="9">
        <f>IF(F44="","",IF(F44&gt;=15,"Cao",IF(F44&gt;=8,"Trung bình","Thấp")))</f>
      </c>
      <c r="H44" s="6"/>
      <c r="I44" s="6"/>
      <c r="J44" s="10"/>
    </row>
  </sheetData>
  <mergeCells count="2">
    <mergeCell ref="A1:J1"/>
    <mergeCell ref="A2:J2"/>
  </mergeCells>
  <conditionalFormatting sqref="G5:G44">
    <cfRule type="containsText" dxfId="5" priority="1">
      <formula>NOT(ISERROR(SEARCH("Cao",G5)))</formula>
    </cfRule>
    <cfRule type="containsText" dxfId="6" priority="2">
      <formula>NOT(ISERROR(SEARCH("Trung bình",G5)))</formula>
    </cfRule>
  </conditionalFormatting>
  <dataValidations count="4">
    <dataValidation type="list" allowBlank="1" sqref="C10:C44">
      <formula1>"Chậm tiến độ,Hư hỏng,Mất an toàn,Xung đột giao diện,Phát sinh chi phí"</formula1>
    </dataValidation>
    <dataValidation type="list" allowBlank="1" sqref="C5:C44">
      <formula1>"Chậm tiến độ,Hư hỏng,Mất an toàn,Xung đột giao diện,Phát sinh chi phí"</formula1>
    </dataValidation>
    <dataValidation type="whole" allowBlank="1" showErrorMessage="1" sqref="D10:E44">
      <formula1>1</formula1>
      <formula2>5</formula2>
    </dataValidation>
    <dataValidation type="whole" allowBlank="1" showErrorMessage="1" sqref="D5:E44">
      <formula1>1</formula1>
      <formula2>5</formula2>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FormatPr defaultRowHeight="15" outlineLevelRow="0" outlineLevelCol="0" x14ac:dyDescent="55"/>
  <cols>
    <col min="1" max="1" width="26" customWidth="1"/>
    <col min="2" max="2" width="24" customWidth="1"/>
    <col min="3" max="5" width="12" customWidth="1"/>
    <col min="6" max="6" width="20" customWidth="1"/>
    <col min="7" max="7" width="24" customWidth="1"/>
    <col min="8" max="8" width="14" customWidth="1"/>
  </cols>
  <sheetData>
    <row r="1" spans="1:8" x14ac:dyDescent="0.25">
      <c r="A1" s="1" t="s">
        <v>0</v>
      </c>
      <c r="B1" s="1"/>
      <c r="C1" s="1"/>
      <c r="D1" s="1"/>
      <c r="E1" s="1"/>
      <c r="F1" s="1"/>
      <c r="G1" s="1"/>
      <c r="H1" s="1"/>
    </row>
    <row r="2" spans="1:8" x14ac:dyDescent="0.25">
      <c r="A2" s="2" t="s">
        <v>1</v>
      </c>
      <c r="B2" s="2"/>
      <c r="C2" s="2"/>
      <c r="D2" s="2"/>
      <c r="E2" s="2"/>
      <c r="F2" s="2"/>
      <c r="G2" s="2"/>
      <c r="H2" s="2"/>
    </row>
    <row r="4" spans="1:1" x14ac:dyDescent="0.25">
      <c r="A4" s="3" t="s">
        <v>71</v>
      </c>
    </row>
    <row r="5" spans="1:2" x14ac:dyDescent="0.25">
      <c r="A5" t="s">
        <v>72</v>
      </c>
      <c r="B5" s="14">
        <v>20</v>
      </c>
    </row>
    <row r="6" spans="1:2" x14ac:dyDescent="0.25">
      <c r="A6" t="s">
        <v>73</v>
      </c>
      <c r="B6" s="14">
        <v>2.5</v>
      </c>
    </row>
    <row r="7" spans="1:2" x14ac:dyDescent="0.25">
      <c r="A7" t="s">
        <v>74</v>
      </c>
      <c r="B7" s="14">
        <v>4.2</v>
      </c>
    </row>
    <row r="8" spans="1:2" x14ac:dyDescent="0.25">
      <c r="A8" t="s">
        <v>75</v>
      </c>
      <c r="B8" s="14">
        <v>48</v>
      </c>
    </row>
    <row r="10" ht="34" customHeight="1" spans="1:8" x14ac:dyDescent="0.25">
      <c r="A10" s="5" t="s">
        <v>76</v>
      </c>
      <c r="B10" s="5" t="s">
        <v>77</v>
      </c>
      <c r="C10" s="5" t="s">
        <v>78</v>
      </c>
      <c r="D10" s="5" t="s">
        <v>79</v>
      </c>
      <c r="E10" s="5" t="s">
        <v>80</v>
      </c>
      <c r="F10" s="5" t="s">
        <v>81</v>
      </c>
      <c r="G10" s="5" t="s">
        <v>82</v>
      </c>
      <c r="H10" s="5" t="s">
        <v>83</v>
      </c>
    </row>
    <row r="11" spans="1:8" x14ac:dyDescent="0.25">
      <c r="A11" s="14" t="s">
        <v>84</v>
      </c>
      <c r="B11" s="14" t="s">
        <v>85</v>
      </c>
      <c r="C11" s="14">
        <v>5.9</v>
      </c>
      <c r="D11" s="14">
        <v>2.352</v>
      </c>
      <c r="E11" s="14">
        <v>2.395</v>
      </c>
      <c r="F11" s="14">
        <v>2.34</v>
      </c>
      <c r="G11" s="14">
        <v>2.292</v>
      </c>
      <c r="H11" s="14">
        <v>28.13</v>
      </c>
    </row>
    <row r="12" spans="1:8" x14ac:dyDescent="0.25">
      <c r="A12" s="14" t="s">
        <v>86</v>
      </c>
      <c r="B12" s="14" t="s">
        <v>85</v>
      </c>
      <c r="C12" s="14">
        <v>12.032</v>
      </c>
      <c r="D12" s="14">
        <v>2.352</v>
      </c>
      <c r="E12" s="14">
        <v>2.395</v>
      </c>
      <c r="F12" s="14">
        <v>2.34</v>
      </c>
      <c r="G12" s="14">
        <v>2.292</v>
      </c>
      <c r="H12" s="14">
        <v>28.75</v>
      </c>
    </row>
    <row r="13" spans="1:8" x14ac:dyDescent="0.25">
      <c r="A13" s="14" t="s">
        <v>87</v>
      </c>
      <c r="B13" s="14" t="s">
        <v>85</v>
      </c>
      <c r="C13" s="14">
        <v>12.032</v>
      </c>
      <c r="D13" s="14">
        <v>2.35</v>
      </c>
      <c r="E13" s="14">
        <v>2.7</v>
      </c>
      <c r="F13" s="14">
        <v>2.34</v>
      </c>
      <c r="G13" s="14">
        <v>2.597</v>
      </c>
      <c r="H13" s="14">
        <v>28.6</v>
      </c>
    </row>
    <row r="14" spans="1:8" x14ac:dyDescent="0.25">
      <c r="A14" s="14" t="s">
        <v>88</v>
      </c>
      <c r="B14" s="14" t="s">
        <v>89</v>
      </c>
      <c r="C14" s="14">
        <v>5.895</v>
      </c>
      <c r="D14" s="14">
        <v>2.35</v>
      </c>
      <c r="E14" s="14">
        <v>2.34</v>
      </c>
      <c r="F14" s="14">
        <v>2.23</v>
      </c>
      <c r="G14" s="14">
        <v>5.338</v>
      </c>
      <c r="H14" s="14">
        <v>30.05</v>
      </c>
    </row>
    <row r="15" spans="1:8" x14ac:dyDescent="0.25">
      <c r="A15" s="14" t="s">
        <v>90</v>
      </c>
      <c r="B15" s="14" t="s">
        <v>89</v>
      </c>
      <c r="C15" s="14">
        <v>12.029</v>
      </c>
      <c r="D15" s="14">
        <v>2.35</v>
      </c>
      <c r="E15" s="14">
        <v>2.344</v>
      </c>
      <c r="F15" s="14">
        <v>2.23</v>
      </c>
      <c r="G15" s="14">
        <v>11.552</v>
      </c>
      <c r="H15" s="14">
        <v>28.45</v>
      </c>
    </row>
    <row r="16" spans="1:8" x14ac:dyDescent="0.25">
      <c r="A16" s="14" t="s">
        <v>91</v>
      </c>
      <c r="B16" s="14" t="s">
        <v>89</v>
      </c>
      <c r="C16" s="14">
        <v>12.029</v>
      </c>
      <c r="D16" s="14">
        <v>2.352</v>
      </c>
      <c r="E16" s="14">
        <v>2.649</v>
      </c>
      <c r="F16" s="14">
        <v>2.192</v>
      </c>
      <c r="G16" s="14">
        <v>11.552</v>
      </c>
      <c r="H16" s="14">
        <v>28.25</v>
      </c>
    </row>
    <row r="17" spans="1:8" x14ac:dyDescent="0.25">
      <c r="A17" s="14" t="s">
        <v>92</v>
      </c>
      <c r="B17" s="14" t="s">
        <v>93</v>
      </c>
      <c r="C17" s="14">
        <v>5.638</v>
      </c>
      <c r="D17" s="14">
        <v>2.194</v>
      </c>
      <c r="E17" s="14">
        <v>2.233</v>
      </c>
      <c r="F17" s="14" t="s">
        <v>94</v>
      </c>
      <c r="G17" s="14" t="s">
        <v>94</v>
      </c>
      <c r="H17" s="14">
        <v>42.1</v>
      </c>
    </row>
    <row r="18" spans="1:8" x14ac:dyDescent="0.25">
      <c r="A18" s="14" t="s">
        <v>95</v>
      </c>
      <c r="B18" s="14" t="s">
        <v>93</v>
      </c>
      <c r="C18" s="14">
        <v>11.652</v>
      </c>
      <c r="D18" s="14">
        <v>2.245</v>
      </c>
      <c r="E18" s="14">
        <v>2.265</v>
      </c>
      <c r="F18" s="14" t="s">
        <v>94</v>
      </c>
      <c r="G18" s="14" t="s">
        <v>94</v>
      </c>
      <c r="H18" s="14">
        <v>49.1</v>
      </c>
    </row>
    <row r="20" spans="1:1" x14ac:dyDescent="0.25">
      <c r="A20" s="15" t="s">
        <v>96</v>
      </c>
    </row>
  </sheetData>
  <mergeCells count="2">
    <mergeCell ref="A1:H1"/>
    <mergeCell ref="A2:H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Hướng dẫn</vt:lpstr>
      <vt:lpstr>Danh mục kiện hàng</vt:lpstr>
      <vt:lpstr>Lịch mốc</vt:lpstr>
      <vt:lpstr>Chứng từ</vt:lpstr>
      <vt:lpstr>Sổ rủi ro</vt:lpstr>
      <vt:lpstr>Tham chiếu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GLOGIMEX</dc:creator>
  <dc:title/>
  <dc:subject/>
  <dc:description/>
  <cp:keywords/>
  <cp:category/>
  <cp:lastModifiedBy>Unknown</cp:lastModifiedBy>
  <dcterms:created xsi:type="dcterms:W3CDTF">2026-10-10T00:00:00Z</dcterms:created>
  <dcterms:modified xsi:type="dcterms:W3CDTF">2026-10-10T15:24:17Z</dcterms:modified>
</cp:coreProperties>
</file>